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1806046947746/WOPIServiceId_TP_BOX_2/WOPIUserId_-/"/>
    </mc:Choice>
  </mc:AlternateContent>
  <xr:revisionPtr revIDLastSave="27" documentId="13_ncr:1_{8F5FEF5D-1918-184D-A6D6-2A8F9BD30631}" xr6:coauthVersionLast="47" xr6:coauthVersionMax="47" xr10:uidLastSave="{A13E67A8-C03E-4599-9C41-6B922606665B}"/>
  <bookViews>
    <workbookView xWindow="-120" yWindow="-120" windowWidth="29040" windowHeight="15720" xr2:uid="{00000000-000D-0000-FFFF-FFFF00000000}"/>
  </bookViews>
  <sheets>
    <sheet name="Contents" sheetId="1" r:id="rId1"/>
    <sheet name="1. WR majors and traces" sheetId="2" r:id="rId2"/>
    <sheet name="2. WR Sr-Nd-Pb isotopes" sheetId="3" r:id="rId3"/>
    <sheet name="3. WR U-Th isotopes" sheetId="4" r:id="rId4"/>
    <sheet name="4. Mineral analyses" sheetId="5" r:id="rId5"/>
    <sheet name="5. Model parameters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02EOSsfPQe62MEQeGKBXrjoi8AM0sXFhjcdwnK8LZ/g="/>
    </ext>
  </extLst>
</workbook>
</file>

<file path=xl/calcChain.xml><?xml version="1.0" encoding="utf-8"?>
<calcChain xmlns="http://schemas.openxmlformats.org/spreadsheetml/2006/main">
  <c r="Q145" i="5" l="1"/>
  <c r="P145" i="5"/>
  <c r="O145" i="5"/>
  <c r="N145" i="5"/>
  <c r="M145" i="5"/>
  <c r="Q144" i="5"/>
  <c r="P144" i="5"/>
  <c r="O144" i="5"/>
  <c r="N144" i="5"/>
  <c r="M144" i="5"/>
  <c r="Q143" i="5"/>
  <c r="P143" i="5"/>
  <c r="O143" i="5"/>
  <c r="N143" i="5"/>
  <c r="M143" i="5"/>
  <c r="Q142" i="5"/>
  <c r="P142" i="5"/>
  <c r="O142" i="5"/>
  <c r="N142" i="5"/>
  <c r="M142" i="5"/>
  <c r="Q141" i="5"/>
  <c r="P141" i="5"/>
  <c r="O141" i="5"/>
  <c r="N141" i="5"/>
  <c r="M141" i="5"/>
  <c r="Q140" i="5"/>
  <c r="P140" i="5"/>
  <c r="O140" i="5"/>
  <c r="N140" i="5"/>
  <c r="M140" i="5"/>
  <c r="Q139" i="5"/>
  <c r="P139" i="5"/>
  <c r="O139" i="5"/>
  <c r="N139" i="5"/>
  <c r="M139" i="5"/>
  <c r="Q138" i="5"/>
  <c r="P138" i="5"/>
  <c r="O138" i="5"/>
  <c r="N138" i="5"/>
  <c r="M138" i="5"/>
  <c r="Q137" i="5"/>
  <c r="P137" i="5"/>
  <c r="O137" i="5"/>
  <c r="N137" i="5"/>
  <c r="M137" i="5"/>
  <c r="Q136" i="5"/>
  <c r="P136" i="5"/>
  <c r="O136" i="5"/>
  <c r="N136" i="5"/>
  <c r="M136" i="5"/>
  <c r="Q135" i="5"/>
  <c r="P135" i="5"/>
  <c r="O135" i="5"/>
  <c r="N135" i="5"/>
  <c r="M135" i="5"/>
  <c r="Q134" i="5"/>
  <c r="P134" i="5"/>
  <c r="O134" i="5"/>
  <c r="N134" i="5"/>
  <c r="M134" i="5"/>
  <c r="Q133" i="5"/>
  <c r="P133" i="5"/>
  <c r="O133" i="5"/>
  <c r="N133" i="5"/>
  <c r="M133" i="5"/>
  <c r="Q132" i="5"/>
  <c r="P132" i="5"/>
  <c r="O132" i="5"/>
  <c r="N132" i="5"/>
  <c r="M132" i="5"/>
  <c r="Q131" i="5"/>
  <c r="P131" i="5"/>
  <c r="O131" i="5"/>
  <c r="N131" i="5"/>
  <c r="M131" i="5"/>
  <c r="Q130" i="5"/>
  <c r="P130" i="5"/>
  <c r="O130" i="5"/>
  <c r="N130" i="5"/>
  <c r="M130" i="5"/>
  <c r="Q129" i="5"/>
  <c r="P129" i="5"/>
  <c r="O129" i="5"/>
  <c r="N129" i="5"/>
  <c r="M129" i="5"/>
  <c r="Q128" i="5"/>
  <c r="P128" i="5"/>
  <c r="O128" i="5"/>
  <c r="N128" i="5"/>
  <c r="M128" i="5"/>
  <c r="P127" i="5"/>
  <c r="O127" i="5"/>
  <c r="N127" i="5"/>
  <c r="M127" i="5"/>
  <c r="Q126" i="5"/>
  <c r="P126" i="5"/>
  <c r="O126" i="5"/>
  <c r="N126" i="5"/>
  <c r="M126" i="5"/>
  <c r="P125" i="5"/>
  <c r="O125" i="5"/>
  <c r="N125" i="5"/>
  <c r="M125" i="5"/>
  <c r="P124" i="5"/>
  <c r="O124" i="5"/>
  <c r="N124" i="5"/>
  <c r="M124" i="5"/>
  <c r="Q123" i="5"/>
  <c r="P123" i="5"/>
  <c r="O123" i="5"/>
  <c r="N123" i="5"/>
  <c r="M123" i="5"/>
  <c r="Q122" i="5"/>
  <c r="P122" i="5"/>
  <c r="O122" i="5"/>
  <c r="N122" i="5"/>
  <c r="M122" i="5"/>
  <c r="Q121" i="5"/>
  <c r="P121" i="5"/>
  <c r="O121" i="5"/>
  <c r="N121" i="5"/>
  <c r="M121" i="5"/>
  <c r="P120" i="5"/>
  <c r="O120" i="5"/>
  <c r="N120" i="5"/>
  <c r="M120" i="5"/>
  <c r="Q119" i="5"/>
  <c r="P119" i="5"/>
  <c r="O119" i="5"/>
  <c r="N119" i="5"/>
  <c r="M119" i="5"/>
  <c r="P118" i="5"/>
  <c r="O118" i="5"/>
  <c r="N118" i="5"/>
  <c r="M118" i="5"/>
  <c r="Q117" i="5"/>
  <c r="P117" i="5"/>
  <c r="O117" i="5"/>
  <c r="N117" i="5"/>
  <c r="M117" i="5"/>
  <c r="Q116" i="5"/>
  <c r="P116" i="5"/>
  <c r="O116" i="5"/>
  <c r="N116" i="5"/>
  <c r="M116" i="5"/>
  <c r="Q115" i="5"/>
  <c r="P115" i="5"/>
  <c r="O115" i="5"/>
  <c r="N115" i="5"/>
  <c r="M115" i="5"/>
  <c r="Q114" i="5"/>
  <c r="P114" i="5"/>
  <c r="O114" i="5"/>
  <c r="N114" i="5"/>
  <c r="M114" i="5"/>
  <c r="Q113" i="5"/>
  <c r="P113" i="5"/>
  <c r="O113" i="5"/>
  <c r="N113" i="5"/>
  <c r="M113" i="5"/>
  <c r="Q112" i="5"/>
  <c r="P112" i="5"/>
  <c r="O112" i="5"/>
  <c r="N112" i="5"/>
  <c r="M112" i="5"/>
  <c r="Q111" i="5"/>
  <c r="P111" i="5"/>
  <c r="O111" i="5"/>
  <c r="N111" i="5"/>
  <c r="M111" i="5"/>
  <c r="Q110" i="5"/>
  <c r="P110" i="5"/>
  <c r="O110" i="5"/>
  <c r="N110" i="5"/>
  <c r="M110" i="5"/>
  <c r="Q109" i="5"/>
  <c r="P109" i="5"/>
  <c r="O109" i="5"/>
  <c r="N109" i="5"/>
  <c r="M109" i="5"/>
  <c r="Q108" i="5"/>
  <c r="P108" i="5"/>
  <c r="O108" i="5"/>
  <c r="N108" i="5"/>
  <c r="M108" i="5"/>
  <c r="Q107" i="5"/>
  <c r="P107" i="5"/>
  <c r="O107" i="5"/>
  <c r="N107" i="5"/>
  <c r="M107" i="5"/>
  <c r="Q106" i="5"/>
  <c r="P106" i="5"/>
  <c r="O106" i="5"/>
  <c r="N106" i="5"/>
  <c r="M106" i="5"/>
  <c r="Q105" i="5"/>
  <c r="P105" i="5"/>
  <c r="O105" i="5"/>
  <c r="N105" i="5"/>
  <c r="M105" i="5"/>
  <c r="Q104" i="5"/>
  <c r="P104" i="5"/>
  <c r="O104" i="5"/>
  <c r="N104" i="5"/>
  <c r="M104" i="5"/>
  <c r="Q103" i="5"/>
  <c r="P103" i="5"/>
  <c r="O103" i="5"/>
  <c r="N103" i="5"/>
  <c r="M103" i="5"/>
  <c r="Q102" i="5"/>
  <c r="P102" i="5"/>
  <c r="O102" i="5"/>
  <c r="N102" i="5"/>
  <c r="M102" i="5"/>
  <c r="Q101" i="5"/>
  <c r="P101" i="5"/>
  <c r="O101" i="5"/>
  <c r="N101" i="5"/>
  <c r="M101" i="5"/>
  <c r="Q100" i="5"/>
  <c r="P100" i="5"/>
  <c r="O100" i="5"/>
  <c r="N100" i="5"/>
  <c r="M100" i="5"/>
  <c r="Q99" i="5"/>
  <c r="P99" i="5"/>
  <c r="O99" i="5"/>
  <c r="N99" i="5"/>
  <c r="M99" i="5"/>
  <c r="Q98" i="5"/>
  <c r="P98" i="5"/>
  <c r="O98" i="5"/>
  <c r="N98" i="5"/>
  <c r="M98" i="5"/>
  <c r="Q97" i="5"/>
  <c r="P97" i="5"/>
  <c r="O97" i="5"/>
  <c r="N97" i="5"/>
  <c r="M97" i="5"/>
  <c r="Q96" i="5"/>
  <c r="P96" i="5"/>
  <c r="O96" i="5"/>
  <c r="N96" i="5"/>
  <c r="M96" i="5"/>
  <c r="Q95" i="5"/>
  <c r="P95" i="5"/>
  <c r="O95" i="5"/>
  <c r="N95" i="5"/>
  <c r="M95" i="5"/>
  <c r="Q94" i="5"/>
  <c r="P94" i="5"/>
  <c r="O94" i="5"/>
  <c r="N94" i="5"/>
  <c r="M94" i="5"/>
  <c r="Q93" i="5"/>
  <c r="P93" i="5"/>
  <c r="O93" i="5"/>
  <c r="N93" i="5"/>
  <c r="M93" i="5"/>
  <c r="P92" i="5"/>
  <c r="O92" i="5"/>
  <c r="N92" i="5"/>
  <c r="M92" i="5"/>
  <c r="P91" i="5"/>
  <c r="O91" i="5"/>
  <c r="N91" i="5"/>
  <c r="M91" i="5"/>
  <c r="Q90" i="5"/>
  <c r="P90" i="5"/>
  <c r="O90" i="5"/>
  <c r="N90" i="5"/>
  <c r="M90" i="5"/>
  <c r="P89" i="5"/>
  <c r="O89" i="5"/>
  <c r="N89" i="5"/>
  <c r="M89" i="5"/>
  <c r="Q88" i="5"/>
  <c r="P88" i="5"/>
  <c r="O88" i="5"/>
  <c r="N88" i="5"/>
  <c r="M88" i="5"/>
  <c r="P87" i="5"/>
  <c r="O87" i="5"/>
  <c r="N87" i="5"/>
  <c r="M87" i="5"/>
  <c r="Q86" i="5"/>
  <c r="P86" i="5"/>
  <c r="O86" i="5"/>
  <c r="N86" i="5"/>
  <c r="M86" i="5"/>
  <c r="Q85" i="5"/>
  <c r="P85" i="5"/>
  <c r="O85" i="5"/>
  <c r="N85" i="5"/>
  <c r="M85" i="5"/>
  <c r="Q84" i="5"/>
  <c r="P84" i="5"/>
  <c r="O84" i="5"/>
  <c r="N84" i="5"/>
  <c r="M84" i="5"/>
  <c r="Q83" i="5"/>
  <c r="P83" i="5"/>
  <c r="O83" i="5"/>
  <c r="N83" i="5"/>
  <c r="M83" i="5"/>
  <c r="Q82" i="5"/>
  <c r="P82" i="5"/>
  <c r="O82" i="5"/>
  <c r="N82" i="5"/>
  <c r="M82" i="5"/>
  <c r="Q81" i="5"/>
  <c r="P81" i="5"/>
  <c r="O81" i="5"/>
  <c r="N81" i="5"/>
  <c r="M81" i="5"/>
  <c r="Q80" i="5"/>
  <c r="P80" i="5"/>
  <c r="O80" i="5"/>
  <c r="N80" i="5"/>
  <c r="M80" i="5"/>
  <c r="Q79" i="5"/>
  <c r="P79" i="5"/>
  <c r="O79" i="5"/>
  <c r="N79" i="5"/>
  <c r="M79" i="5"/>
  <c r="Q78" i="5"/>
  <c r="P78" i="5"/>
  <c r="O78" i="5"/>
  <c r="N78" i="5"/>
  <c r="M78" i="5"/>
  <c r="Q77" i="5"/>
  <c r="P77" i="5"/>
  <c r="O77" i="5"/>
  <c r="N77" i="5"/>
  <c r="M77" i="5"/>
  <c r="Q76" i="5"/>
  <c r="P76" i="5"/>
  <c r="O76" i="5"/>
  <c r="N76" i="5"/>
  <c r="M76" i="5"/>
  <c r="Q75" i="5"/>
  <c r="P75" i="5"/>
  <c r="O75" i="5"/>
  <c r="N75" i="5"/>
  <c r="M75" i="5"/>
  <c r="Q74" i="5"/>
  <c r="P74" i="5"/>
  <c r="O74" i="5"/>
  <c r="N74" i="5"/>
  <c r="M74" i="5"/>
  <c r="Q73" i="5"/>
  <c r="P73" i="5"/>
  <c r="O73" i="5"/>
  <c r="N73" i="5"/>
  <c r="M73" i="5"/>
  <c r="Q72" i="5"/>
  <c r="P72" i="5"/>
  <c r="O72" i="5"/>
  <c r="N72" i="5"/>
  <c r="M72" i="5"/>
  <c r="Q71" i="5"/>
  <c r="P71" i="5"/>
  <c r="O71" i="5"/>
  <c r="N71" i="5"/>
  <c r="M71" i="5"/>
  <c r="Q70" i="5"/>
  <c r="P70" i="5"/>
  <c r="O70" i="5"/>
  <c r="N70" i="5"/>
  <c r="M70" i="5"/>
  <c r="Q69" i="5"/>
  <c r="P69" i="5"/>
  <c r="O69" i="5"/>
  <c r="N69" i="5"/>
  <c r="M69" i="5"/>
  <c r="Q68" i="5"/>
  <c r="P68" i="5"/>
  <c r="O68" i="5"/>
  <c r="N68" i="5"/>
  <c r="M68" i="5"/>
  <c r="Q67" i="5"/>
  <c r="P67" i="5"/>
  <c r="O67" i="5"/>
  <c r="N67" i="5"/>
  <c r="M67" i="5"/>
  <c r="Q66" i="5"/>
  <c r="P66" i="5"/>
  <c r="O66" i="5"/>
  <c r="N66" i="5"/>
  <c r="M66" i="5"/>
  <c r="Q65" i="5"/>
  <c r="P65" i="5"/>
  <c r="O65" i="5"/>
  <c r="N65" i="5"/>
  <c r="M65" i="5"/>
  <c r="Q64" i="5"/>
  <c r="P64" i="5"/>
  <c r="O64" i="5"/>
  <c r="N64" i="5"/>
  <c r="M64" i="5"/>
  <c r="Q63" i="5"/>
  <c r="P63" i="5"/>
  <c r="O63" i="5"/>
  <c r="N63" i="5"/>
  <c r="M63" i="5"/>
  <c r="Q62" i="5"/>
  <c r="P62" i="5"/>
  <c r="O62" i="5"/>
  <c r="N62" i="5"/>
  <c r="M62" i="5"/>
  <c r="Q61" i="5"/>
  <c r="P61" i="5"/>
  <c r="O61" i="5"/>
  <c r="N61" i="5"/>
  <c r="M61" i="5"/>
  <c r="Q60" i="5"/>
  <c r="P60" i="5"/>
  <c r="O60" i="5"/>
  <c r="N60" i="5"/>
  <c r="M60" i="5"/>
  <c r="Q59" i="5"/>
  <c r="P59" i="5"/>
  <c r="O59" i="5"/>
  <c r="N59" i="5"/>
  <c r="M59" i="5"/>
  <c r="Q58" i="5"/>
  <c r="P58" i="5"/>
  <c r="O58" i="5"/>
  <c r="N58" i="5"/>
  <c r="M58" i="5"/>
  <c r="Q57" i="5"/>
  <c r="P57" i="5"/>
  <c r="O57" i="5"/>
  <c r="N57" i="5"/>
  <c r="M57" i="5"/>
  <c r="P56" i="5"/>
  <c r="O56" i="5"/>
  <c r="N56" i="5"/>
  <c r="M56" i="5"/>
  <c r="Q55" i="5"/>
  <c r="P55" i="5"/>
  <c r="O55" i="5"/>
  <c r="N55" i="5"/>
  <c r="M55" i="5"/>
  <c r="Q54" i="5"/>
  <c r="P54" i="5"/>
  <c r="O54" i="5"/>
  <c r="N54" i="5"/>
  <c r="M54" i="5"/>
  <c r="Q53" i="5"/>
  <c r="P53" i="5"/>
  <c r="O53" i="5"/>
  <c r="N53" i="5"/>
  <c r="M53" i="5"/>
  <c r="Q52" i="5"/>
  <c r="P52" i="5"/>
  <c r="O52" i="5"/>
  <c r="N52" i="5"/>
  <c r="M52" i="5"/>
  <c r="Q51" i="5"/>
  <c r="P51" i="5"/>
  <c r="O51" i="5"/>
  <c r="N51" i="5"/>
  <c r="M51" i="5"/>
  <c r="Q50" i="5"/>
  <c r="P50" i="5"/>
  <c r="O50" i="5"/>
  <c r="N50" i="5"/>
  <c r="M50" i="5"/>
  <c r="Q49" i="5"/>
  <c r="P49" i="5"/>
  <c r="O49" i="5"/>
  <c r="N49" i="5"/>
  <c r="M49" i="5"/>
  <c r="Q48" i="5"/>
  <c r="P48" i="5"/>
  <c r="O48" i="5"/>
  <c r="N48" i="5"/>
  <c r="M48" i="5"/>
  <c r="Q47" i="5"/>
  <c r="P47" i="5"/>
  <c r="O47" i="5"/>
  <c r="N47" i="5"/>
  <c r="M47" i="5"/>
  <c r="Q46" i="5"/>
  <c r="P46" i="5"/>
  <c r="O46" i="5"/>
  <c r="N46" i="5"/>
  <c r="M46" i="5"/>
  <c r="Q45" i="5"/>
  <c r="P45" i="5"/>
  <c r="O45" i="5"/>
  <c r="N45" i="5"/>
  <c r="M45" i="5"/>
  <c r="Q44" i="5"/>
  <c r="P44" i="5"/>
  <c r="O44" i="5"/>
  <c r="N44" i="5"/>
  <c r="M44" i="5"/>
  <c r="Q43" i="5"/>
  <c r="P43" i="5"/>
  <c r="O43" i="5"/>
  <c r="N43" i="5"/>
  <c r="M43" i="5"/>
  <c r="Q42" i="5"/>
  <c r="P42" i="5"/>
  <c r="O42" i="5"/>
  <c r="N42" i="5"/>
  <c r="M42" i="5"/>
  <c r="Q41" i="5"/>
  <c r="P41" i="5"/>
  <c r="O41" i="5"/>
  <c r="N41" i="5"/>
  <c r="M41" i="5"/>
  <c r="Q40" i="5"/>
  <c r="P40" i="5"/>
  <c r="O40" i="5"/>
  <c r="N40" i="5"/>
  <c r="M40" i="5"/>
  <c r="Q39" i="5"/>
  <c r="P39" i="5"/>
  <c r="O39" i="5"/>
  <c r="N39" i="5"/>
  <c r="M39" i="5"/>
  <c r="Q38" i="5"/>
  <c r="P38" i="5"/>
  <c r="O38" i="5"/>
  <c r="N38" i="5"/>
  <c r="M38" i="5"/>
  <c r="Q37" i="5"/>
  <c r="P37" i="5"/>
  <c r="O37" i="5"/>
  <c r="N37" i="5"/>
  <c r="M37" i="5"/>
  <c r="Q36" i="5"/>
  <c r="P36" i="5"/>
  <c r="O36" i="5"/>
  <c r="N36" i="5"/>
  <c r="M36" i="5"/>
  <c r="Q35" i="5"/>
  <c r="P35" i="5"/>
  <c r="O35" i="5"/>
  <c r="N35" i="5"/>
  <c r="M35" i="5"/>
  <c r="Q34" i="5"/>
  <c r="P34" i="5"/>
  <c r="O34" i="5"/>
  <c r="N34" i="5"/>
  <c r="M34" i="5"/>
  <c r="Q33" i="5"/>
  <c r="P33" i="5"/>
  <c r="O33" i="5"/>
  <c r="N33" i="5"/>
  <c r="M33" i="5"/>
  <c r="Q32" i="5"/>
  <c r="P32" i="5"/>
  <c r="O32" i="5"/>
  <c r="N32" i="5"/>
  <c r="M32" i="5"/>
  <c r="Q31" i="5"/>
  <c r="P31" i="5"/>
  <c r="O31" i="5"/>
  <c r="N31" i="5"/>
  <c r="M31" i="5"/>
  <c r="Q30" i="5"/>
  <c r="P30" i="5"/>
  <c r="O30" i="5"/>
  <c r="N30" i="5"/>
  <c r="M30" i="5"/>
  <c r="Q29" i="5"/>
  <c r="P29" i="5"/>
  <c r="O29" i="5"/>
  <c r="N29" i="5"/>
  <c r="M29" i="5"/>
  <c r="Q28" i="5"/>
  <c r="P28" i="5"/>
  <c r="O28" i="5"/>
  <c r="N28" i="5"/>
  <c r="M28" i="5"/>
  <c r="Q27" i="5"/>
  <c r="P27" i="5"/>
  <c r="O27" i="5"/>
  <c r="N27" i="5"/>
  <c r="M27" i="5"/>
  <c r="Q26" i="5"/>
  <c r="P26" i="5"/>
  <c r="O26" i="5"/>
  <c r="N26" i="5"/>
  <c r="M26" i="5"/>
  <c r="Q25" i="5"/>
  <c r="P25" i="5"/>
  <c r="O25" i="5"/>
  <c r="N25" i="5"/>
  <c r="M25" i="5"/>
  <c r="Q24" i="5"/>
  <c r="P24" i="5"/>
  <c r="O24" i="5"/>
  <c r="N24" i="5"/>
  <c r="M24" i="5"/>
  <c r="Q23" i="5"/>
  <c r="P23" i="5"/>
  <c r="O23" i="5"/>
  <c r="N23" i="5"/>
  <c r="M23" i="5"/>
  <c r="Q22" i="5"/>
  <c r="P22" i="5"/>
  <c r="O22" i="5"/>
  <c r="N22" i="5"/>
  <c r="M22" i="5"/>
  <c r="Q21" i="5"/>
  <c r="P21" i="5"/>
  <c r="O21" i="5"/>
  <c r="N21" i="5"/>
  <c r="M21" i="5"/>
  <c r="Q20" i="5"/>
  <c r="P20" i="5"/>
  <c r="O20" i="5"/>
  <c r="N20" i="5"/>
  <c r="M20" i="5"/>
  <c r="Q19" i="5"/>
  <c r="P19" i="5"/>
  <c r="O19" i="5"/>
  <c r="N19" i="5"/>
  <c r="M19" i="5"/>
  <c r="Q18" i="5"/>
  <c r="P18" i="5"/>
  <c r="O18" i="5"/>
  <c r="N18" i="5"/>
  <c r="M18" i="5"/>
  <c r="Q17" i="5"/>
  <c r="P17" i="5"/>
  <c r="O17" i="5"/>
  <c r="N17" i="5"/>
  <c r="M17" i="5"/>
  <c r="Q16" i="5"/>
  <c r="P16" i="5"/>
  <c r="O16" i="5"/>
  <c r="N16" i="5"/>
  <c r="M16" i="5"/>
  <c r="Q15" i="5"/>
  <c r="P15" i="5"/>
  <c r="O15" i="5"/>
  <c r="N15" i="5"/>
  <c r="M15" i="5"/>
  <c r="Q14" i="5"/>
  <c r="P14" i="5"/>
  <c r="O14" i="5"/>
  <c r="N14" i="5"/>
  <c r="M14" i="5"/>
  <c r="Q13" i="5"/>
  <c r="P13" i="5"/>
  <c r="O13" i="5"/>
  <c r="N13" i="5"/>
  <c r="M13" i="5"/>
  <c r="Q12" i="5"/>
  <c r="P12" i="5"/>
  <c r="O12" i="5"/>
  <c r="N12" i="5"/>
  <c r="M12" i="5"/>
  <c r="Q11" i="5"/>
  <c r="P11" i="5"/>
  <c r="O11" i="5"/>
  <c r="N11" i="5"/>
  <c r="M11" i="5"/>
  <c r="Q10" i="5"/>
  <c r="P10" i="5"/>
  <c r="O10" i="5"/>
  <c r="N10" i="5"/>
  <c r="M10" i="5"/>
  <c r="Q9" i="5"/>
  <c r="P9" i="5"/>
  <c r="O9" i="5"/>
  <c r="N9" i="5"/>
  <c r="M9" i="5"/>
  <c r="Q8" i="5"/>
  <c r="P8" i="5"/>
  <c r="O8" i="5"/>
  <c r="N8" i="5"/>
  <c r="M8" i="5"/>
  <c r="Q7" i="5"/>
  <c r="P7" i="5"/>
  <c r="O7" i="5"/>
  <c r="N7" i="5"/>
  <c r="M7" i="5"/>
  <c r="Q6" i="5"/>
  <c r="P6" i="5"/>
  <c r="O6" i="5"/>
  <c r="N6" i="5"/>
  <c r="M6" i="5"/>
  <c r="Q5" i="5"/>
  <c r="P5" i="5"/>
  <c r="O5" i="5"/>
  <c r="N5" i="5"/>
  <c r="M5" i="5"/>
  <c r="Q4" i="5"/>
  <c r="P4" i="5"/>
  <c r="O4" i="5"/>
  <c r="N4" i="5"/>
  <c r="M4" i="5"/>
  <c r="F27" i="4"/>
  <c r="D27" i="4"/>
  <c r="O26" i="4"/>
  <c r="N26" i="4"/>
  <c r="G26" i="4"/>
  <c r="E26" i="4"/>
  <c r="N25" i="4"/>
  <c r="N27" i="4" s="1"/>
  <c r="L25" i="4"/>
  <c r="L27" i="4" s="1"/>
  <c r="J25" i="4"/>
  <c r="J27" i="4" s="1"/>
  <c r="H25" i="4"/>
  <c r="H27" i="4" s="1"/>
  <c r="F25" i="4"/>
  <c r="D25" i="4"/>
  <c r="N21" i="4"/>
  <c r="L21" i="4"/>
  <c r="F21" i="4"/>
  <c r="D21" i="4"/>
  <c r="O20" i="4"/>
  <c r="N20" i="4"/>
  <c r="G20" i="4"/>
  <c r="E20" i="4"/>
  <c r="N19" i="4"/>
  <c r="L19" i="4"/>
  <c r="J19" i="4"/>
  <c r="J21" i="4" s="1"/>
  <c r="H19" i="4"/>
  <c r="H21" i="4" s="1"/>
  <c r="F19" i="4"/>
  <c r="D19" i="4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Z76" i="2"/>
  <c r="Y76" i="2"/>
  <c r="X76" i="2"/>
  <c r="W76" i="2"/>
  <c r="V76" i="2"/>
  <c r="U76" i="2"/>
  <c r="O76" i="2"/>
  <c r="N76" i="2"/>
  <c r="M76" i="2"/>
  <c r="L76" i="2"/>
  <c r="K76" i="2"/>
  <c r="J76" i="2"/>
  <c r="I76" i="2"/>
  <c r="F76" i="2"/>
  <c r="E76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A73" i="2"/>
  <c r="Z73" i="2"/>
  <c r="Y73" i="2"/>
  <c r="X73" i="2"/>
  <c r="W73" i="2"/>
  <c r="V73" i="2"/>
  <c r="U73" i="2"/>
  <c r="O73" i="2"/>
  <c r="N73" i="2"/>
  <c r="M73" i="2"/>
  <c r="L73" i="2"/>
  <c r="K73" i="2"/>
  <c r="J73" i="2"/>
  <c r="I73" i="2"/>
  <c r="F73" i="2"/>
  <c r="E73" i="2"/>
  <c r="BB68" i="2"/>
  <c r="BA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G68" i="2"/>
  <c r="AF68" i="2"/>
  <c r="AE68" i="2"/>
  <c r="AD68" i="2"/>
  <c r="AB68" i="2"/>
  <c r="AA68" i="2"/>
  <c r="Z68" i="2"/>
  <c r="Y68" i="2"/>
  <c r="X68" i="2"/>
  <c r="W68" i="2"/>
  <c r="V68" i="2"/>
  <c r="U68" i="2"/>
  <c r="Q68" i="2"/>
  <c r="P68" i="2"/>
  <c r="O68" i="2"/>
  <c r="N68" i="2"/>
  <c r="M68" i="2"/>
  <c r="L68" i="2"/>
  <c r="K68" i="2"/>
  <c r="J68" i="2"/>
  <c r="I68" i="2"/>
  <c r="G68" i="2"/>
  <c r="F68" i="2"/>
  <c r="E68" i="2"/>
  <c r="BB65" i="2"/>
  <c r="BA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G65" i="2"/>
  <c r="AF65" i="2"/>
  <c r="AE65" i="2"/>
  <c r="AD65" i="2"/>
  <c r="AB65" i="2"/>
  <c r="Z65" i="2"/>
  <c r="Y65" i="2"/>
  <c r="X65" i="2"/>
  <c r="W65" i="2"/>
  <c r="V65" i="2"/>
  <c r="U65" i="2"/>
  <c r="Q65" i="2"/>
  <c r="P65" i="2"/>
  <c r="O65" i="2"/>
  <c r="N65" i="2"/>
  <c r="M65" i="2"/>
  <c r="L65" i="2"/>
  <c r="K65" i="2"/>
  <c r="J65" i="2"/>
  <c r="I65" i="2"/>
  <c r="G65" i="2"/>
  <c r="F65" i="2"/>
  <c r="E65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B59" i="2"/>
  <c r="AA59" i="2"/>
  <c r="Z59" i="2"/>
  <c r="Y59" i="2"/>
  <c r="X59" i="2"/>
  <c r="W59" i="2"/>
  <c r="V59" i="2"/>
  <c r="U59" i="2"/>
  <c r="O59" i="2"/>
  <c r="N59" i="2"/>
  <c r="M59" i="2"/>
  <c r="L59" i="2"/>
  <c r="K59" i="2"/>
  <c r="J59" i="2"/>
  <c r="I59" i="2"/>
  <c r="G59" i="2"/>
  <c r="F59" i="2"/>
  <c r="E59" i="2"/>
  <c r="BB55" i="2"/>
  <c r="BA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O55" i="2"/>
  <c r="N55" i="2"/>
  <c r="M55" i="2"/>
  <c r="L55" i="2"/>
  <c r="K55" i="2"/>
  <c r="J55" i="2"/>
  <c r="I55" i="2"/>
  <c r="G55" i="2"/>
  <c r="F55" i="2"/>
  <c r="E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0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ID#AAABBcoWI40
Lucy Emma    (2023-11-29 00:57:59)
Trace elements in italics are by XRF at WSU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Im4aOa+dWz97rif94cKd51aViW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Emma</author>
    <author/>
    <author>Lucy McGee</author>
  </authors>
  <commentList>
    <comment ref="P2" authorId="0" shapeId="0" xr:uid="{FBC602DC-27CE-4EDD-96F4-010658364A27}">
      <text>
        <r>
          <rPr>
            <sz val="9"/>
            <color rgb="FF000000"/>
            <rFont val="Tahoma"/>
            <family val="2"/>
          </rPr>
          <t>From trace element model</t>
        </r>
      </text>
    </comment>
    <comment ref="B17" authorId="1" shapeId="0" xr:uid="{00000000-0006-0000-0500-000003000000}">
      <text>
        <r>
          <rPr>
            <sz val="11"/>
            <color rgb="FF000000"/>
            <rFont val="Calibri"/>
            <family val="2"/>
          </rPr>
          <t>From Baker et al. 1997</t>
        </r>
      </text>
    </comment>
    <comment ref="B20" authorId="2" shapeId="0" xr:uid="{5926D840-33D3-A04F-8097-60871ED5A7D2}">
      <text>
        <r>
          <rPr>
            <sz val="10"/>
            <color rgb="FF000000"/>
            <rFont val="Tahoma"/>
            <family val="2"/>
          </rPr>
          <t>Based on primitive mantle</t>
        </r>
      </text>
    </comment>
    <comment ref="B21" authorId="1" shapeId="0" xr:uid="{00000000-0006-0000-0500-000002000000}">
      <text>
        <r>
          <rPr>
            <sz val="11"/>
            <color rgb="FF000000"/>
            <rFont val="Calibri"/>
            <family val="2"/>
          </rPr>
          <t>McDonough and Sun, 1989</t>
        </r>
      </text>
    </comment>
    <comment ref="B22" authorId="1" shapeId="0" xr:uid="{00000000-0006-0000-0500-000001000000}">
      <text>
        <r>
          <rPr>
            <sz val="11"/>
            <color rgb="FF000000"/>
            <rFont val="Calibri"/>
            <family val="2"/>
          </rPr>
          <t>Workmann and Hart, 2005</t>
        </r>
      </text>
    </comment>
    <comment ref="B25" authorId="2" shapeId="0" xr:uid="{3AB3BEAD-9AC5-4040-9E3A-EF0D775EFEF3}">
      <text>
        <r>
          <rPr>
            <sz val="10"/>
            <color rgb="FF000000"/>
            <rFont val="Tahoma"/>
            <family val="2"/>
          </rPr>
          <t xml:space="preserve">Calculated as [KDmin1 x modal proportionmin1] + [KDmin2 x modal proportionmin2] .... etc  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Uz0uAo0FeEETg6/nhfQI4OTZIQ=="/>
    </ext>
  </extLst>
</comments>
</file>

<file path=xl/sharedStrings.xml><?xml version="1.0" encoding="utf-8"?>
<sst xmlns="http://schemas.openxmlformats.org/spreadsheetml/2006/main" count="1977" uniqueCount="393">
  <si>
    <t>Sheet 1: WR majors and traces</t>
  </si>
  <si>
    <t>Whole rock majors and trace elements</t>
  </si>
  <si>
    <r>
      <rPr>
        <sz val="11"/>
        <color theme="1"/>
        <rFont val="Arial"/>
        <family val="2"/>
      </rPr>
      <t>Fe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(T) is total iron</t>
    </r>
  </si>
  <si>
    <t>Standard analyses - USGS rock powders sent to Actlabs with the samples to be run as unknowns</t>
  </si>
  <si>
    <t>Duplicate analyses performed at Actlabs</t>
  </si>
  <si>
    <t>Comparison between Actlabs and Washington State Uni analysed samples</t>
  </si>
  <si>
    <t>Sheet 2: Sr-Nd-Pb isotopes</t>
  </si>
  <si>
    <t>Whole rock Sr-Nd-Pb isotopes</t>
  </si>
  <si>
    <t>Standard analyses</t>
  </si>
  <si>
    <t>Sheet 3: U-Th isotopes</t>
  </si>
  <si>
    <t>Whole rock U-Th isotopes</t>
  </si>
  <si>
    <t>Sheet 4: Probe analyses of minerals</t>
  </si>
  <si>
    <t>Sheet 5: Melting model parameters</t>
  </si>
  <si>
    <t>Starting compositions, partition coefficients, source modes and melting proportions used to create the trace element and U-series models</t>
  </si>
  <si>
    <t>Sample type</t>
  </si>
  <si>
    <t>Location description</t>
  </si>
  <si>
    <t>SiO2</t>
  </si>
  <si>
    <t>Al2O3</t>
  </si>
  <si>
    <t>Fe2O3(T)</t>
  </si>
  <si>
    <t>FeO (T)</t>
  </si>
  <si>
    <t>MnO</t>
  </si>
  <si>
    <t>MgO</t>
  </si>
  <si>
    <t>CaO</t>
  </si>
  <si>
    <t>Na2O</t>
  </si>
  <si>
    <t>K2O</t>
  </si>
  <si>
    <t>TiO2</t>
  </si>
  <si>
    <t>P2O5</t>
  </si>
  <si>
    <t>LOI</t>
  </si>
  <si>
    <t>Total</t>
  </si>
  <si>
    <t>Mg#</t>
  </si>
  <si>
    <t>Na2O+K2O</t>
  </si>
  <si>
    <t>Sc</t>
  </si>
  <si>
    <t>V</t>
  </si>
  <si>
    <t>Ba</t>
  </si>
  <si>
    <t>Sr</t>
  </si>
  <si>
    <t>Y</t>
  </si>
  <si>
    <t>Zr</t>
  </si>
  <si>
    <t>Cr</t>
  </si>
  <si>
    <t>Co</t>
  </si>
  <si>
    <t>Ni</t>
  </si>
  <si>
    <t>Cu</t>
  </si>
  <si>
    <t>Zn</t>
  </si>
  <si>
    <t>Ga</t>
  </si>
  <si>
    <t>Rb</t>
  </si>
  <si>
    <t>Nb</t>
  </si>
  <si>
    <t>Cs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</si>
  <si>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</si>
  <si>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</si>
  <si>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</si>
  <si>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</si>
  <si>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</si>
  <si>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</si>
  <si>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</si>
  <si>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</si>
  <si>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</si>
  <si>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</si>
  <si>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</si>
  <si>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</si>
  <si>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</si>
  <si>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</si>
  <si>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</si>
  <si>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</si>
  <si>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</si>
  <si>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</si>
  <si>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</si>
  <si>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Actlabs detection limit</t>
  </si>
  <si>
    <t>Pocura maar</t>
  </si>
  <si>
    <t>PM16- 1</t>
  </si>
  <si>
    <t>Bomb</t>
  </si>
  <si>
    <t>Waters edge</t>
  </si>
  <si>
    <t>&lt; 20</t>
  </si>
  <si>
    <t>PM16- 2</t>
  </si>
  <si>
    <t>Roadcut</t>
  </si>
  <si>
    <t>PM16- 3</t>
  </si>
  <si>
    <t>Holocene tephras</t>
  </si>
  <si>
    <t>UM17- 1</t>
  </si>
  <si>
    <t>Lapilli</t>
  </si>
  <si>
    <t>Close to obvious maar</t>
  </si>
  <si>
    <t>UF17- 1</t>
  </si>
  <si>
    <t>New sequence</t>
  </si>
  <si>
    <t>UF17- 2</t>
  </si>
  <si>
    <t>Above UF17-1</t>
  </si>
  <si>
    <t>UF17- 3</t>
  </si>
  <si>
    <t>Above UF17-2</t>
  </si>
  <si>
    <t>UF17- 4</t>
  </si>
  <si>
    <t>Above tephra layer and 17-3</t>
  </si>
  <si>
    <t>UF17- 5</t>
  </si>
  <si>
    <t>Probably below tephra</t>
  </si>
  <si>
    <t>UF17- 6</t>
  </si>
  <si>
    <t>New sequence. Lower fall</t>
  </si>
  <si>
    <t>UF17- 7</t>
  </si>
  <si>
    <t>Middle fall</t>
  </si>
  <si>
    <t>UF17- 8</t>
  </si>
  <si>
    <t>Upper fall</t>
  </si>
  <si>
    <t>UF17- 9</t>
  </si>
  <si>
    <t>Lowest</t>
  </si>
  <si>
    <t>UF17- 10</t>
  </si>
  <si>
    <t>Above 9</t>
  </si>
  <si>
    <t>UF17- 11</t>
  </si>
  <si>
    <t>Above 10</t>
  </si>
  <si>
    <t>UF17- 11b</t>
  </si>
  <si>
    <t>Squirly layer</t>
  </si>
  <si>
    <t>UF17- 12</t>
  </si>
  <si>
    <t>Above 11b</t>
  </si>
  <si>
    <t>UF17- 13a</t>
  </si>
  <si>
    <t>Above 12</t>
  </si>
  <si>
    <t>UF17- 14a</t>
  </si>
  <si>
    <t>Top of cone, youngest?</t>
  </si>
  <si>
    <t>VTL-27</t>
  </si>
  <si>
    <t>Poorly vesicular, fresh scoria</t>
  </si>
  <si>
    <t>&lt;10</t>
  </si>
  <si>
    <t>&lt;20</t>
  </si>
  <si>
    <t>VTL-28</t>
  </si>
  <si>
    <t>With distinctive granitic lithics</t>
  </si>
  <si>
    <t>Rininahue</t>
  </si>
  <si>
    <t>VTL-29</t>
  </si>
  <si>
    <t>Scoria</t>
  </si>
  <si>
    <t>Fresh scoria from the Rinanhue scoria cone</t>
  </si>
  <si>
    <t>Basal lava</t>
  </si>
  <si>
    <t>BL16- 1</t>
  </si>
  <si>
    <t>Lava</t>
  </si>
  <si>
    <t>Saltos de Nilahue</t>
  </si>
  <si>
    <t>BL16- 2</t>
  </si>
  <si>
    <t>River outcrop opposite bridge over the falls</t>
  </si>
  <si>
    <t>BL16- 3</t>
  </si>
  <si>
    <t>Saltos at Paso de la Mula</t>
  </si>
  <si>
    <t>FB091012-7</t>
  </si>
  <si>
    <t>Shore of Lago Ranco</t>
  </si>
  <si>
    <t>Mirador</t>
  </si>
  <si>
    <t>VM15- 7</t>
  </si>
  <si>
    <t>Tephra</t>
  </si>
  <si>
    <t>Block from tephra</t>
  </si>
  <si>
    <t>VM15- 9</t>
  </si>
  <si>
    <t>From base of cone (some of earliest tephra)</t>
  </si>
  <si>
    <t>VM15- 10</t>
  </si>
  <si>
    <t>One of the latest tephra deposits in the cone</t>
  </si>
  <si>
    <t>VM15- 11</t>
  </si>
  <si>
    <t>NE side of crater, similar height to VM15-10</t>
  </si>
  <si>
    <t>VM15- 12</t>
  </si>
  <si>
    <t>Highest tephra layer sampled</t>
  </si>
  <si>
    <t>VM15- B1</t>
  </si>
  <si>
    <t>From N side of cone</t>
  </si>
  <si>
    <t>VM15- B2</t>
  </si>
  <si>
    <t>VM15- 1</t>
  </si>
  <si>
    <t>East side of lava flow</t>
  </si>
  <si>
    <t>VM15- 1B</t>
  </si>
  <si>
    <t>Spine in the centre of the flow</t>
  </si>
  <si>
    <t>VM15- 3</t>
  </si>
  <si>
    <t>Base of breached cone</t>
  </si>
  <si>
    <t>VM15- 3B</t>
  </si>
  <si>
    <t>VM15- 4</t>
  </si>
  <si>
    <t>Lava coating on west levee</t>
  </si>
  <si>
    <t>VM15- 5</t>
  </si>
  <si>
    <t>Upper lava which flows between the break in the levee</t>
  </si>
  <si>
    <t>VM15- 6</t>
  </si>
  <si>
    <t>Lava coating on west levee, higher up than sample VW15-4</t>
  </si>
  <si>
    <t>VM15- 8</t>
  </si>
  <si>
    <t>From the vent (latest lava)</t>
  </si>
  <si>
    <t>VM15- 13</t>
  </si>
  <si>
    <t>From NE lava flow edge</t>
  </si>
  <si>
    <t>VTL-30</t>
  </si>
  <si>
    <t>1979 scoria clasts from scoria cone</t>
  </si>
  <si>
    <t>VTL-31</t>
  </si>
  <si>
    <t>1979 lava from edges of lava flow</t>
  </si>
  <si>
    <t>Standards (sent with rock powders to ActLabsfor analysis)</t>
  </si>
  <si>
    <t>BHVO-2</t>
  </si>
  <si>
    <t>&lt; 0.5</t>
  </si>
  <si>
    <t>&lt; 5</t>
  </si>
  <si>
    <t>BHVO-2 ref (GeoRem preferred values)</t>
  </si>
  <si>
    <t>Offset %</t>
  </si>
  <si>
    <t>BCR-2</t>
  </si>
  <si>
    <t>BCR-2 ref (GeoRem preferred values)</t>
  </si>
  <si>
    <t>Duplicates performed by Actlabs</t>
  </si>
  <si>
    <t>VM15- 11 Orig</t>
  </si>
  <si>
    <t>&lt; 1</t>
  </si>
  <si>
    <t>&lt; 0.1</t>
  </si>
  <si>
    <t>VM15- 11 Dup</t>
  </si>
  <si>
    <t>Difference from original %</t>
  </si>
  <si>
    <t>UF17- 11 Orig</t>
  </si>
  <si>
    <t>UF17- 11 Dup</t>
  </si>
  <si>
    <t>Comparison between Washington State Uni and Actlabs</t>
  </si>
  <si>
    <t>BL16-2 Actlabs</t>
  </si>
  <si>
    <t>BL16-2 WSU</t>
  </si>
  <si>
    <t>Difference %</t>
  </si>
  <si>
    <t>VM15-8 Actlabs</t>
  </si>
  <si>
    <t>VM15-8 WSU</t>
  </si>
  <si>
    <t>Location</t>
  </si>
  <si>
    <t>Sample</t>
  </si>
  <si>
    <t>87Sr/86Sr norm</t>
  </si>
  <si>
    <t>2SE</t>
  </si>
  <si>
    <t>143Nd/144Nd norm</t>
  </si>
  <si>
    <t>UM17-1 rpt</t>
  </si>
  <si>
    <t>UF17- 13</t>
  </si>
  <si>
    <t>UF17- 14</t>
  </si>
  <si>
    <t>Basal lavas</t>
  </si>
  <si>
    <t>BL16- 3 rpt</t>
  </si>
  <si>
    <t>FB091012-7 rpt</t>
  </si>
  <si>
    <t>Standard</t>
  </si>
  <si>
    <t>BHVO-1</t>
  </si>
  <si>
    <t>BHVO-1 ref</t>
  </si>
  <si>
    <t>Lab no.</t>
  </si>
  <si>
    <t>Year run</t>
  </si>
  <si>
    <r>
      <rPr>
        <b/>
        <sz val="11"/>
        <color rgb="FF000000"/>
        <rFont val="Calibri"/>
        <family val="2"/>
      </rPr>
      <t xml:space="preserve">[U] </t>
    </r>
    <r>
      <rPr>
        <b/>
        <sz val="11"/>
        <color rgb="FF000000"/>
        <rFont val="Calibri"/>
        <family val="2"/>
      </rPr>
      <t>μ</t>
    </r>
    <r>
      <rPr>
        <b/>
        <sz val="11"/>
        <color rgb="FF000000"/>
        <rFont val="Calibri"/>
        <family val="2"/>
      </rPr>
      <t>g/g</t>
    </r>
  </si>
  <si>
    <t>abs err</t>
  </si>
  <si>
    <t>[Th] μg/g</t>
  </si>
  <si>
    <t>(234U/238U)</t>
  </si>
  <si>
    <t>err</t>
  </si>
  <si>
    <t>(238U/232Th)</t>
  </si>
  <si>
    <t>(230Th/232Th)</t>
  </si>
  <si>
    <t>(238U/230Th)</t>
  </si>
  <si>
    <t>Standards</t>
  </si>
  <si>
    <t xml:space="preserve">Average n=4 </t>
  </si>
  <si>
    <t>BCR2 ref*</t>
  </si>
  <si>
    <t>TML</t>
  </si>
  <si>
    <t>Average n=2</t>
  </si>
  <si>
    <t>TML ref*</t>
  </si>
  <si>
    <t>*from Scott et al. 2019</t>
  </si>
  <si>
    <t>OLIVINE</t>
  </si>
  <si>
    <t>FELDSPAR</t>
  </si>
  <si>
    <t>OXIDES</t>
  </si>
  <si>
    <t>Oxide concentrations in wt.%</t>
  </si>
  <si>
    <t>Spot Identifier</t>
  </si>
  <si>
    <t>Analysis location</t>
  </si>
  <si>
    <t>FeO</t>
  </si>
  <si>
    <t>NiO</t>
  </si>
  <si>
    <t>Cr2O3</t>
  </si>
  <si>
    <t>TOTAL</t>
  </si>
  <si>
    <t>Fo</t>
  </si>
  <si>
    <t>Volcanic Centre</t>
  </si>
  <si>
    <t>Analysis Location</t>
  </si>
  <si>
    <t>V2O3</t>
  </si>
  <si>
    <t>O</t>
  </si>
  <si>
    <t>BL16-2</t>
  </si>
  <si>
    <t>U.Iowa</t>
  </si>
  <si>
    <t>Holocene fall</t>
  </si>
  <si>
    <t>U.Leeds</t>
  </si>
  <si>
    <t>VTL28_ox9</t>
  </si>
  <si>
    <t>VTL28_ox5</t>
  </si>
  <si>
    <t>VTL28_ox3_C</t>
  </si>
  <si>
    <t>VTL28_ox3_R</t>
  </si>
  <si>
    <t>VTL28_ox4</t>
  </si>
  <si>
    <t>Pocura Maar</t>
  </si>
  <si>
    <t>PM16-1</t>
  </si>
  <si>
    <t>VTL28_ox7</t>
  </si>
  <si>
    <t>VTL29_ox1</t>
  </si>
  <si>
    <t>VTL29_ox13</t>
  </si>
  <si>
    <t>VTL29_ox6</t>
  </si>
  <si>
    <t>VTL29_ox8</t>
  </si>
  <si>
    <t>VTL29_ox3</t>
  </si>
  <si>
    <t>VTL29_ox12</t>
  </si>
  <si>
    <t>VTL29_ox9</t>
  </si>
  <si>
    <t>UF17-10</t>
  </si>
  <si>
    <t>VTL29_ox11</t>
  </si>
  <si>
    <t>VTL29_ox7</t>
  </si>
  <si>
    <t>UF17-6</t>
  </si>
  <si>
    <t>UF17-7</t>
  </si>
  <si>
    <t>VTL29_ox10</t>
  </si>
  <si>
    <t>VTL29_ox5</t>
  </si>
  <si>
    <t>VTL29_ox4</t>
  </si>
  <si>
    <t>Mirador tephra</t>
  </si>
  <si>
    <t>VTL30_ox11</t>
  </si>
  <si>
    <t>Mirador lava</t>
  </si>
  <si>
    <t>VTL30_ox5</t>
  </si>
  <si>
    <t>VTL30_ox6</t>
  </si>
  <si>
    <t>VTL30_ox8</t>
  </si>
  <si>
    <t>VTL30_ox9</t>
  </si>
  <si>
    <t>VM15-9</t>
  </si>
  <si>
    <t>VTL30_ox4</t>
  </si>
  <si>
    <t>VTL30_ox2</t>
  </si>
  <si>
    <t>VTL30_ox10</t>
  </si>
  <si>
    <t>VTL30_ox7</t>
  </si>
  <si>
    <t>VTL30_ox1</t>
  </si>
  <si>
    <t>VTL30_ox3</t>
  </si>
  <si>
    <t>U-series model</t>
  </si>
  <si>
    <t>Degree of melting (X)</t>
  </si>
  <si>
    <t>Ol</t>
  </si>
  <si>
    <t>Cpx</t>
  </si>
  <si>
    <t>Opx</t>
  </si>
  <si>
    <t>Sp</t>
  </si>
  <si>
    <t>Gt</t>
  </si>
  <si>
    <t>Source U</t>
  </si>
  <si>
    <t>Source Th</t>
  </si>
  <si>
    <t>Melting column</t>
  </si>
  <si>
    <t>W (cm/yr)</t>
  </si>
  <si>
    <r>
      <rPr>
        <b/>
        <sz val="11"/>
        <color rgb="FF000000"/>
        <rFont val="Calibri"/>
        <family val="2"/>
      </rPr>
      <t>Porosity (</t>
    </r>
    <r>
      <rPr>
        <b/>
        <sz val="11"/>
        <color rgb="FF000000"/>
        <rFont val="Calibri"/>
        <family val="2"/>
      </rPr>
      <t>φ</t>
    </r>
    <r>
      <rPr>
        <b/>
        <sz val="11"/>
        <color rgb="FF000000"/>
        <rFont val="Calibri"/>
        <family val="2"/>
      </rPr>
      <t>)</t>
    </r>
  </si>
  <si>
    <r>
      <rPr>
        <b/>
        <sz val="11"/>
        <color rgb="FF000000"/>
        <rFont val="Calibri"/>
        <family val="2"/>
      </rPr>
      <t>M (Kg/m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/yr)</t>
    </r>
  </si>
  <si>
    <r>
      <rPr>
        <b/>
        <sz val="11"/>
        <color rgb="FF000000"/>
        <rFont val="Calibri"/>
        <family val="2"/>
      </rPr>
      <t>(</t>
    </r>
    <r>
      <rPr>
        <b/>
        <vertAlign val="superscript"/>
        <sz val="11"/>
        <color rgb="FF000000"/>
        <rFont val="Calibri"/>
        <family val="2"/>
      </rPr>
      <t>230</t>
    </r>
    <r>
      <rPr>
        <b/>
        <sz val="11"/>
        <color rgb="FF000000"/>
        <rFont val="Calibri"/>
        <family val="2"/>
      </rPr>
      <t>Th/</t>
    </r>
    <r>
      <rPr>
        <b/>
        <vertAlign val="superscript"/>
        <sz val="11"/>
        <color rgb="FF000000"/>
        <rFont val="Calibri"/>
        <family val="2"/>
      </rPr>
      <t>232</t>
    </r>
    <r>
      <rPr>
        <b/>
        <sz val="11"/>
        <color rgb="FF000000"/>
        <rFont val="Calibri"/>
        <family val="2"/>
      </rPr>
      <t>Th)dm</t>
    </r>
  </si>
  <si>
    <r>
      <rPr>
        <b/>
        <sz val="11"/>
        <color rgb="FF000000"/>
        <rFont val="Calibri"/>
        <family val="2"/>
      </rPr>
      <t>(La/Yb)</t>
    </r>
    <r>
      <rPr>
        <b/>
        <vertAlign val="subscript"/>
        <sz val="11"/>
        <color rgb="FF000000"/>
        <rFont val="Calibri"/>
        <family val="2"/>
      </rPr>
      <t>N</t>
    </r>
  </si>
  <si>
    <t>35-70km</t>
  </si>
  <si>
    <t>Trace element model</t>
  </si>
  <si>
    <t>Partition coefficients</t>
  </si>
  <si>
    <r>
      <rPr>
        <b/>
        <vertAlign val="superscript"/>
        <sz val="11"/>
        <color theme="1"/>
        <rFont val="Calibri"/>
        <family val="2"/>
      </rPr>
      <t>a</t>
    </r>
    <r>
      <rPr>
        <b/>
        <sz val="11"/>
        <color theme="1"/>
        <rFont val="Calibri"/>
        <family val="2"/>
      </rPr>
      <t>U</t>
    </r>
  </si>
  <si>
    <r>
      <rPr>
        <b/>
        <vertAlign val="superscript"/>
        <sz val="11"/>
        <color theme="1"/>
        <rFont val="Calibri"/>
        <family val="2"/>
      </rPr>
      <t>a</t>
    </r>
    <r>
      <rPr>
        <b/>
        <sz val="11"/>
        <color theme="1"/>
        <rFont val="Calibri"/>
        <family val="2"/>
      </rPr>
      <t>Th</t>
    </r>
  </si>
  <si>
    <r>
      <rPr>
        <b/>
        <vertAlign val="superscript"/>
        <sz val="11"/>
        <color theme="1"/>
        <rFont val="Calibri"/>
        <family val="2"/>
      </rPr>
      <t>b</t>
    </r>
    <r>
      <rPr>
        <b/>
        <sz val="11"/>
        <color theme="1"/>
        <rFont val="Calibri"/>
        <family val="2"/>
      </rPr>
      <t>La</t>
    </r>
  </si>
  <si>
    <r>
      <rPr>
        <b/>
        <vertAlign val="superscript"/>
        <sz val="11"/>
        <color theme="1"/>
        <rFont val="Calibri"/>
        <family val="2"/>
      </rPr>
      <t>b</t>
    </r>
    <r>
      <rPr>
        <b/>
        <sz val="11"/>
        <color theme="1"/>
        <rFont val="Calibri"/>
        <family val="2"/>
      </rPr>
      <t>Gd</t>
    </r>
  </si>
  <si>
    <r>
      <rPr>
        <b/>
        <vertAlign val="superscript"/>
        <sz val="11"/>
        <color theme="1"/>
        <rFont val="Calibri"/>
        <family val="2"/>
      </rPr>
      <t>b</t>
    </r>
    <r>
      <rPr>
        <b/>
        <sz val="11"/>
        <color theme="1"/>
        <rFont val="Calibri"/>
        <family val="2"/>
      </rPr>
      <t>Yb</t>
    </r>
  </si>
  <si>
    <r>
      <rPr>
        <vertAlign val="super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0.03</t>
    </r>
  </si>
  <si>
    <r>
      <rPr>
        <vertAlign val="super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0.43</t>
    </r>
  </si>
  <si>
    <r>
      <rPr>
        <vertAlign val="super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0.077</t>
    </r>
  </si>
  <si>
    <r>
      <rPr>
        <vertAlign val="super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4.54</t>
    </r>
  </si>
  <si>
    <r>
      <rPr>
        <vertAlign val="super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from Blundy and Wood 2003, except for Spinel which are from Elkins et al. 2008</t>
    </r>
  </si>
  <si>
    <r>
      <rPr>
        <vertAlign val="super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Geochemical Earth Reference model website</t>
    </r>
  </si>
  <si>
    <r>
      <rPr>
        <vertAlign val="super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Adam and Green 2011</t>
    </r>
  </si>
  <si>
    <t>206Pb/204Pb</t>
  </si>
  <si>
    <t>207Pb/204Pb</t>
  </si>
  <si>
    <t>208Pb/204Pb</t>
  </si>
  <si>
    <t>Comment</t>
  </si>
  <si>
    <t>Lab</t>
  </si>
  <si>
    <t xml:space="preserve">   SiO2  </t>
  </si>
  <si>
    <t xml:space="preserve">   Al2O3 </t>
  </si>
  <si>
    <t xml:space="preserve">   FeO   </t>
  </si>
  <si>
    <t xml:space="preserve">   MgO   </t>
  </si>
  <si>
    <t xml:space="preserve">   MnO   </t>
  </si>
  <si>
    <t xml:space="preserve">   NiO   </t>
  </si>
  <si>
    <t xml:space="preserve">   CaO   </t>
  </si>
  <si>
    <t xml:space="preserve">  Total  </t>
  </si>
  <si>
    <t>Al ppm</t>
  </si>
  <si>
    <t>Mn ppm</t>
  </si>
  <si>
    <t>Ni ppm</t>
  </si>
  <si>
    <t xml:space="preserve">   Si</t>
  </si>
  <si>
    <t xml:space="preserve">   Mg</t>
  </si>
  <si>
    <t xml:space="preserve">   Al</t>
  </si>
  <si>
    <t xml:space="preserve">   Fe</t>
  </si>
  <si>
    <t xml:space="preserve">   Mn</t>
  </si>
  <si>
    <t xml:space="preserve">   Ni</t>
  </si>
  <si>
    <t xml:space="preserve">   Ca</t>
  </si>
  <si>
    <t>Basal Lava</t>
  </si>
  <si>
    <t>Rim</t>
  </si>
  <si>
    <t>Iowa</t>
  </si>
  <si>
    <t>n.d.</t>
  </si>
  <si>
    <t>Core</t>
  </si>
  <si>
    <t>Holocene Falls</t>
  </si>
  <si>
    <t>Troctolitic glomerocryst Core</t>
  </si>
  <si>
    <t>Troctolitic glomerocryst Rim</t>
  </si>
  <si>
    <t xml:space="preserve">PM 16-1  </t>
  </si>
  <si>
    <t>Leeds</t>
  </si>
  <si>
    <t>VM 15-9</t>
  </si>
  <si>
    <t xml:space="preserve">VM 15-9 1a </t>
  </si>
  <si>
    <t xml:space="preserve">VM 15-9 1b </t>
  </si>
  <si>
    <t xml:space="preserve">VM 15-9 2a </t>
  </si>
  <si>
    <t xml:space="preserve">VM 15-9 2b </t>
  </si>
  <si>
    <t xml:space="preserve">VM 15-9 3a </t>
  </si>
  <si>
    <t xml:space="preserve">VM 15-9 3b </t>
  </si>
  <si>
    <t xml:space="preserve">VM 15-9 4a </t>
  </si>
  <si>
    <t xml:space="preserve">VM 15-9 4b </t>
  </si>
  <si>
    <t xml:space="preserve">VM 15-9 5a </t>
  </si>
  <si>
    <t xml:space="preserve">VM 15-9 5b </t>
  </si>
  <si>
    <t xml:space="preserve">VM 15-9 line Line 007 </t>
  </si>
  <si>
    <t xml:space="preserve">VM 15-9 line Line 008 </t>
  </si>
  <si>
    <t xml:space="preserve">VM 15-9 line Line 017 </t>
  </si>
  <si>
    <t xml:space="preserve">VM 15-9 line Line 019 </t>
  </si>
  <si>
    <t>VM 15-13</t>
  </si>
  <si>
    <t xml:space="preserve">VM 15-13 1a </t>
  </si>
  <si>
    <t xml:space="preserve">VM 15-13 1b </t>
  </si>
  <si>
    <t xml:space="preserve">VM 15-13 2a </t>
  </si>
  <si>
    <t xml:space="preserve">VM 15-13 2b </t>
  </si>
  <si>
    <t xml:space="preserve">VM 15-13 3a </t>
  </si>
  <si>
    <t xml:space="preserve">VM 15-13 3b </t>
  </si>
  <si>
    <t xml:space="preserve">VM 15-13 4a </t>
  </si>
  <si>
    <t xml:space="preserve">VM 15-13 4b </t>
  </si>
  <si>
    <t xml:space="preserve">VM 15-13 5a </t>
  </si>
  <si>
    <t xml:space="preserve">VM 15-13 5b </t>
  </si>
  <si>
    <t>EPMA analyses of olivine, feldspar and FeTi Oxides, and water concentrations using Gavrilenko et al 2016 Ca in olivine hygrometer</t>
  </si>
  <si>
    <t>Source mode, DM, PM</t>
  </si>
  <si>
    <t>Source mode, enriched PM</t>
  </si>
  <si>
    <r>
      <rPr>
        <sz val="11"/>
        <color theme="1"/>
        <rFont val="Calibri"/>
        <family val="2"/>
      </rPr>
      <t>Note that (La/Yb)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for the U-series model is taken from the trace element model for those degrees of melting, using the inputs shown below</t>
    </r>
  </si>
  <si>
    <t>Basal Lavas model</t>
  </si>
  <si>
    <t>CLV field model</t>
  </si>
  <si>
    <t>VM15-13</t>
  </si>
  <si>
    <t>An</t>
  </si>
  <si>
    <t>Ab</t>
  </si>
  <si>
    <t>Or</t>
  </si>
  <si>
    <t xml:space="preserve">Core </t>
  </si>
  <si>
    <t xml:space="preserve">Rim </t>
  </si>
  <si>
    <t>Holocene tephra</t>
  </si>
  <si>
    <t>Core/rim</t>
  </si>
  <si>
    <t>Enriched mantle (EM) source</t>
  </si>
  <si>
    <t>Primitive mantle (PM) source</t>
  </si>
  <si>
    <t>Depleted mantle (DM) source</t>
  </si>
  <si>
    <t>EM bulk partition coefficient</t>
  </si>
  <si>
    <t>EM bulk melting coefficient</t>
  </si>
  <si>
    <t>PM bulk partition coefficient</t>
  </si>
  <si>
    <t>PM bulk melting coefficient</t>
  </si>
  <si>
    <t>DM bulk partition coefficient</t>
  </si>
  <si>
    <t>DM bulk melting coefficient</t>
  </si>
  <si>
    <t>Melting proportions (all models)</t>
  </si>
  <si>
    <t>Calculation used for trace element model:</t>
  </si>
  <si>
    <t>Where:</t>
  </si>
  <si>
    <t>Cl = Modelled liquid composition</t>
  </si>
  <si>
    <t>Co = Source composition</t>
  </si>
  <si>
    <t>F = Degree of melting</t>
  </si>
  <si>
    <t>P = Bulk melting coefficient</t>
  </si>
  <si>
    <t>D = Bulk partition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</si>
</sst>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E+00"/>
    <numFmt numFmtId="167" formatCode="0.0000"/>
    <numFmt numFmtId="168" formatCode="0.00000"/>
  </numFmts>
  <fonts count="3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vertAlign val="superscript"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vertAlign val="sub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" fontId="8" fillId="0" borderId="0" xfId="0" applyNumberFormat="1" applyFont="1"/>
    <xf numFmtId="2" fontId="8" fillId="0" borderId="0" xfId="0" applyNumberFormat="1" applyFont="1"/>
    <xf numFmtId="164" fontId="8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0" fontId="8" fillId="0" borderId="0" xfId="0" applyFont="1"/>
    <xf numFmtId="165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2" fontId="10" fillId="0" borderId="0" xfId="0" applyNumberFormat="1" applyFont="1"/>
    <xf numFmtId="1" fontId="10" fillId="0" borderId="0" xfId="0" applyNumberFormat="1" applyFont="1"/>
    <xf numFmtId="164" fontId="10" fillId="0" borderId="0" xfId="0" applyNumberFormat="1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165" fontId="12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2" xfId="0" applyFont="1" applyBorder="1"/>
    <xf numFmtId="0" fontId="11" fillId="0" borderId="3" xfId="0" applyFont="1" applyBorder="1" applyAlignment="1">
      <alignment horizontal="center"/>
    </xf>
    <xf numFmtId="0" fontId="13" fillId="0" borderId="10" xfId="0" applyFont="1" applyBorder="1"/>
    <xf numFmtId="0" fontId="13" fillId="0" borderId="0" xfId="0" applyFont="1" applyAlignment="1">
      <alignment horizontal="center"/>
    </xf>
    <xf numFmtId="165" fontId="13" fillId="0" borderId="1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3" fillId="0" borderId="10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5" fontId="13" fillId="0" borderId="4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8" fillId="0" borderId="0" xfId="0" applyFont="1"/>
    <xf numFmtId="11" fontId="8" fillId="0" borderId="0" xfId="0" applyNumberFormat="1" applyFont="1" applyAlignment="1">
      <alignment horizontal="center"/>
    </xf>
    <xf numFmtId="0" fontId="2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167" fontId="0" fillId="0" borderId="0" xfId="0" applyNumberFormat="1"/>
    <xf numFmtId="165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0" fontId="28" fillId="0" borderId="0" xfId="0" applyFont="1"/>
    <xf numFmtId="0" fontId="29" fillId="0" borderId="10" xfId="0" applyFont="1" applyBorder="1"/>
    <xf numFmtId="0" fontId="29" fillId="0" borderId="0" xfId="0" applyFont="1"/>
    <xf numFmtId="0" fontId="29" fillId="0" borderId="0" xfId="0" applyFont="1" applyAlignment="1">
      <alignment horizontal="left"/>
    </xf>
    <xf numFmtId="2" fontId="29" fillId="0" borderId="10" xfId="0" applyNumberFormat="1" applyFont="1" applyBorder="1" applyAlignment="1">
      <alignment horizontal="right"/>
    </xf>
    <xf numFmtId="165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29" fillId="0" borderId="4" xfId="0" applyFont="1" applyBorder="1"/>
    <xf numFmtId="0" fontId="29" fillId="0" borderId="5" xfId="0" applyFont="1" applyBorder="1"/>
    <xf numFmtId="2" fontId="29" fillId="0" borderId="4" xfId="0" applyNumberFormat="1" applyFont="1" applyBorder="1" applyAlignment="1">
      <alignment horizontal="right"/>
    </xf>
    <xf numFmtId="165" fontId="29" fillId="0" borderId="5" xfId="0" applyNumberFormat="1" applyFont="1" applyBorder="1" applyAlignment="1">
      <alignment horizontal="right"/>
    </xf>
    <xf numFmtId="2" fontId="29" fillId="0" borderId="5" xfId="0" applyNumberFormat="1" applyFont="1" applyBorder="1" applyAlignment="1">
      <alignment horizontal="right"/>
    </xf>
    <xf numFmtId="0" fontId="0" fillId="0" borderId="12" xfId="0" applyBorder="1"/>
    <xf numFmtId="2" fontId="27" fillId="0" borderId="14" xfId="0" applyNumberFormat="1" applyFont="1" applyBorder="1"/>
    <xf numFmtId="165" fontId="27" fillId="0" borderId="14" xfId="0" applyNumberFormat="1" applyFont="1" applyBorder="1"/>
    <xf numFmtId="2" fontId="27" fillId="0" borderId="14" xfId="0" applyNumberFormat="1" applyFont="1" applyBorder="1" applyAlignment="1">
      <alignment horizontal="center"/>
    </xf>
    <xf numFmtId="1" fontId="27" fillId="0" borderId="14" xfId="0" applyNumberFormat="1" applyFont="1" applyBorder="1"/>
    <xf numFmtId="0" fontId="0" fillId="0" borderId="17" xfId="0" applyBorder="1"/>
    <xf numFmtId="0" fontId="0" fillId="0" borderId="18" xfId="0" applyBorder="1"/>
    <xf numFmtId="0" fontId="31" fillId="0" borderId="0" xfId="0" applyFont="1"/>
    <xf numFmtId="165" fontId="25" fillId="0" borderId="0" xfId="0" applyNumberFormat="1" applyFont="1"/>
    <xf numFmtId="167" fontId="7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1" fillId="0" borderId="10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2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right"/>
    </xf>
    <xf numFmtId="2" fontId="0" fillId="0" borderId="12" xfId="0" applyNumberFormat="1" applyBorder="1"/>
    <xf numFmtId="0" fontId="33" fillId="0" borderId="0" xfId="0" applyFont="1"/>
    <xf numFmtId="168" fontId="0" fillId="0" borderId="0" xfId="0" applyNumberFormat="1"/>
    <xf numFmtId="0" fontId="0" fillId="0" borderId="13" xfId="0" applyBorder="1"/>
    <xf numFmtId="1" fontId="27" fillId="0" borderId="13" xfId="0" applyNumberFormat="1" applyFont="1" applyBorder="1"/>
    <xf numFmtId="1" fontId="0" fillId="0" borderId="12" xfId="0" applyNumberFormat="1" applyBorder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6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1" fillId="0" borderId="6" xfId="0" applyFont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/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69850</xdr:colOff>
      <xdr:row>18</xdr:row>
      <xdr:rowOff>50800</xdr:rowOff>
    </xdr:from>
    <xdr:ext cx="3663950" cy="488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13475D-D3A6-D845-86FA-E4E78F3DCD23}"/>
                </a:ext>
              </a:extLst>
            </xdr:cNvPr>
            <xdr:cNvSpPr txBox="1"/>
          </xdr:nvSpPr>
          <xdr:spPr>
            <a:xfrm>
              <a:off x="8540750" y="3403600"/>
              <a:ext cx="3663950" cy="4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AU" sz="1600" b="0" i="1">
                      <a:latin typeface="Cambria Math" panose="02040503050406030204" pitchFamily="18" charset="0"/>
                    </a:rPr>
                    <m:t>𝐶𝑙</m:t>
                  </m:r>
                  <m:r>
                    <a:rPr lang="en-AU" sz="1600" b="0" i="1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en-AU" sz="16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AU" sz="16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AU" sz="16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num>
                        <m:den>
                          <m:r>
                            <a:rPr lang="en-AU" sz="1600" b="0" i="1">
                              <a:latin typeface="Cambria Math" panose="02040503050406030204" pitchFamily="18" charset="0"/>
                            </a:rPr>
                            <m:t>𝐹</m:t>
                          </m:r>
                        </m:den>
                      </m:f>
                    </m:e>
                  </m:d>
                  <m:r>
                    <a:rPr lang="en-AU" sz="16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 </m:t>
                  </m:r>
                  <m:d>
                    <m:dPr>
                      <m:ctrlPr>
                        <a:rPr lang="en-AU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en-AU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1−</m:t>
                      </m:r>
                      <m:sSup>
                        <m:sSupPr>
                          <m:ctrlPr>
                            <a:rPr lang="en-AU" sz="16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lang="en-AU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n-AU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1−</m:t>
                              </m:r>
                              <m:r>
                                <a:rPr lang="en-AU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𝑃</m:t>
                              </m:r>
                              <m:r>
                                <a:rPr lang="en-AU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× </m:t>
                              </m:r>
                              <m:f>
                                <m:fPr>
                                  <m:ctrlP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𝐹</m:t>
                                  </m:r>
                                </m:num>
                                <m:den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𝐷</m:t>
                                  </m:r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den>
                              </m:f>
                            </m:e>
                          </m:d>
                        </m:e>
                        <m:sup>
                          <m:d>
                            <m:dPr>
                              <m:ctrlPr>
                                <a:rPr lang="en-AU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1</m:t>
                                  </m:r>
                                </m:num>
                                <m:den>
                                  <m:r>
                                    <a:rPr lang="en-AU" sz="16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𝑃</m:t>
                                  </m:r>
                                </m:den>
                              </m:f>
                            </m:e>
                          </m:d>
                        </m:sup>
                      </m:sSup>
                    </m:e>
                  </m:d>
                  <m:r>
                    <a:rPr lang="en-AU" sz="16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AU" sz="16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𝐶𝑜</m:t>
                  </m:r>
                </m:oMath>
              </a14:m>
              <a:r>
                <a:rPr lang="en-GB" sz="1600"/>
                <a:t> </a:t>
              </a: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13475D-D3A6-D845-86FA-E4E78F3DCD23}"/>
                </a:ext>
              </a:extLst>
            </xdr:cNvPr>
            <xdr:cNvSpPr txBox="1"/>
          </xdr:nvSpPr>
          <xdr:spPr>
            <a:xfrm>
              <a:off x="8540750" y="3403600"/>
              <a:ext cx="3663950" cy="4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1600" b="0" i="0">
                  <a:latin typeface="Cambria Math" panose="02040503050406030204" pitchFamily="18" charset="0"/>
                </a:rPr>
                <a:t>𝐶𝑙=(1/𝐹)</a:t>
              </a:r>
              <a:r>
                <a:rPr lang="en-AU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(1−(1−𝑃 × 𝐹/( 𝐷 ))^((1/𝑃) ) )×𝐶𝑜</a:t>
              </a:r>
              <a:r>
                <a:rPr lang="en-GB" sz="1600"/>
                <a:t> 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964610357477/WOPIServiceId_TP_BOX_2/WOPIUserId_-/Culled_Olivine_Figs%20Lucy%20f%20NEW.xlsx" TargetMode="External"/><Relationship Id="rId1" Type="http://schemas.openxmlformats.org/officeDocument/2006/relationships/externalLinkPath" Target="/wopi/files/1964610357477/WOPIServiceId_TP_BOX_2/WOPIUserId_-/Culled_Olivine_Figs%20Lucy%20f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Models"/>
      <sheetName val="Figs"/>
    </sheetNames>
    <sheetDataSet>
      <sheetData sheetId="0">
        <row r="2">
          <cell r="N2">
            <v>0.59968323007652502</v>
          </cell>
          <cell r="Q2">
            <v>94.294779965994124</v>
          </cell>
        </row>
        <row r="3">
          <cell r="N3">
            <v>0.6145815901382996</v>
          </cell>
          <cell r="Q3">
            <v>385.0370181944761</v>
          </cell>
        </row>
        <row r="4">
          <cell r="N4">
            <v>0.62417874447926158</v>
          </cell>
          <cell r="Q4">
            <v>392.8949165249756</v>
          </cell>
        </row>
        <row r="5">
          <cell r="N5">
            <v>0.61709223098030253</v>
          </cell>
          <cell r="Q5">
            <v>345.74752654197852</v>
          </cell>
        </row>
        <row r="6">
          <cell r="N6">
            <v>0.68486921808357559</v>
          </cell>
          <cell r="Q6">
            <v>377.1791198639765</v>
          </cell>
        </row>
        <row r="7">
          <cell r="N7">
            <v>0.6156946172922475</v>
          </cell>
          <cell r="Q7">
            <v>70.721084974495596</v>
          </cell>
        </row>
        <row r="8">
          <cell r="N8">
            <v>0.66736160552853974</v>
          </cell>
          <cell r="Q8">
            <v>369.321221533477</v>
          </cell>
        </row>
        <row r="9">
          <cell r="N9">
            <v>0.65280853822156593</v>
          </cell>
          <cell r="Q9">
            <v>534.33708647396679</v>
          </cell>
        </row>
        <row r="10">
          <cell r="N10">
            <v>0.61519267329257921</v>
          </cell>
          <cell r="Q10">
            <v>165.01586494048973</v>
          </cell>
        </row>
        <row r="11">
          <cell r="N11">
            <v>0.62848362454925877</v>
          </cell>
          <cell r="Q11">
            <v>180.73166160148875</v>
          </cell>
        </row>
        <row r="12">
          <cell r="N12">
            <v>0.61929432411149044</v>
          </cell>
          <cell r="Q12">
            <v>0</v>
          </cell>
        </row>
        <row r="13">
          <cell r="N13">
            <v>0.69950178220356551</v>
          </cell>
          <cell r="Q13">
            <v>557.91078146546522</v>
          </cell>
        </row>
        <row r="14">
          <cell r="N14">
            <v>0.64221121903356371</v>
          </cell>
          <cell r="Q14">
            <v>455.75810316897167</v>
          </cell>
        </row>
        <row r="15">
          <cell r="N15">
            <v>0.63876147595158872</v>
          </cell>
          <cell r="Q15">
            <v>212.16325492348679</v>
          </cell>
        </row>
        <row r="16">
          <cell r="N16">
            <v>0.71354621028492082</v>
          </cell>
          <cell r="Q16">
            <v>172.87376327098926</v>
          </cell>
        </row>
        <row r="17">
          <cell r="N17">
            <v>0.70653523417818165</v>
          </cell>
          <cell r="Q17">
            <v>903.65830800744379</v>
          </cell>
        </row>
        <row r="18">
          <cell r="N18">
            <v>0.68535446951240575</v>
          </cell>
          <cell r="Q18">
            <v>204.30535659298729</v>
          </cell>
        </row>
        <row r="19">
          <cell r="N19">
            <v>0.69757431132954117</v>
          </cell>
          <cell r="Q19">
            <v>354.391214705528</v>
          </cell>
        </row>
        <row r="20">
          <cell r="N20">
            <v>0.62967222436529402</v>
          </cell>
          <cell r="Q20">
            <v>230.23642108363569</v>
          </cell>
        </row>
        <row r="21">
          <cell r="N21">
            <v>0.71014395971001509</v>
          </cell>
          <cell r="Q21">
            <v>220.80694308703627</v>
          </cell>
        </row>
        <row r="22">
          <cell r="N22">
            <v>0.64183803251769</v>
          </cell>
          <cell r="Q22">
            <v>275.02644156748289</v>
          </cell>
        </row>
        <row r="23">
          <cell r="N23">
            <v>0.67695342492561916</v>
          </cell>
          <cell r="Q23">
            <v>344.96173670892858</v>
          </cell>
        </row>
        <row r="24">
          <cell r="N24">
            <v>0.61599768426805768</v>
          </cell>
          <cell r="Q24">
            <v>166.58744460658963</v>
          </cell>
        </row>
        <row r="25">
          <cell r="N25">
            <v>0.70385762239001226</v>
          </cell>
          <cell r="Q25">
            <v>915.44515550319306</v>
          </cell>
        </row>
        <row r="26">
          <cell r="N26">
            <v>0.63332658082177962</v>
          </cell>
          <cell r="Q26">
            <v>452.61494383677177</v>
          </cell>
        </row>
        <row r="27">
          <cell r="N27">
            <v>0.67725722853163128</v>
          </cell>
          <cell r="Q27">
            <v>281.31276023188246</v>
          </cell>
        </row>
        <row r="28">
          <cell r="N28">
            <v>0.65360456280241463</v>
          </cell>
          <cell r="Q28">
            <v>344.17594687587859</v>
          </cell>
        </row>
        <row r="29">
          <cell r="N29">
            <v>0.63977942812270638</v>
          </cell>
          <cell r="Q29">
            <v>355.96279437162787</v>
          </cell>
        </row>
        <row r="30">
          <cell r="N30">
            <v>0.63478966877504228</v>
          </cell>
          <cell r="Q30">
            <v>250.66695674293442</v>
          </cell>
        </row>
        <row r="31">
          <cell r="N31">
            <v>0.63319188267166759</v>
          </cell>
          <cell r="Q31">
            <v>117.86847495749267</v>
          </cell>
        </row>
        <row r="32">
          <cell r="N32">
            <v>0.68873047264344622</v>
          </cell>
          <cell r="Q32">
            <v>425.11229968002357</v>
          </cell>
        </row>
        <row r="33">
          <cell r="N33">
            <v>0.68725437567672432</v>
          </cell>
          <cell r="Q33">
            <v>592.48553411966316</v>
          </cell>
        </row>
        <row r="34">
          <cell r="N34">
            <v>0.69427057171371465</v>
          </cell>
          <cell r="Q34">
            <v>492.69022532231935</v>
          </cell>
        </row>
        <row r="35">
          <cell r="N35">
            <v>0.69449930067906807</v>
          </cell>
          <cell r="Q35">
            <v>542.19498480446634</v>
          </cell>
        </row>
        <row r="36">
          <cell r="N36">
            <v>0.74426302493779639</v>
          </cell>
          <cell r="Q36">
            <v>674.20767675685806</v>
          </cell>
        </row>
        <row r="37">
          <cell r="N37">
            <v>0.68971721420013798</v>
          </cell>
          <cell r="Q37">
            <v>711.13979891020574</v>
          </cell>
        </row>
        <row r="38">
          <cell r="N38">
            <v>0.69252612893071352</v>
          </cell>
          <cell r="Q38">
            <v>596.41448328491288</v>
          </cell>
        </row>
        <row r="39">
          <cell r="N39">
            <v>0.7873638267261408</v>
          </cell>
          <cell r="Q39">
            <v>1151.1821054181785</v>
          </cell>
        </row>
        <row r="40">
          <cell r="N40">
            <v>0.7919050570471905</v>
          </cell>
          <cell r="Q40">
            <v>1335.842716184917</v>
          </cell>
        </row>
        <row r="41">
          <cell r="N41">
            <v>0.79734166821159169</v>
          </cell>
          <cell r="Q41">
            <v>1350.772723012866</v>
          </cell>
        </row>
        <row r="42">
          <cell r="N42">
            <v>0.78794442735485803</v>
          </cell>
          <cell r="Q42">
            <v>1283.98058720362</v>
          </cell>
        </row>
        <row r="43">
          <cell r="N43">
            <v>0.79641855486204982</v>
          </cell>
          <cell r="Q43">
            <v>1129.1799900927797</v>
          </cell>
        </row>
        <row r="44">
          <cell r="N44">
            <v>0.80211188685640622</v>
          </cell>
          <cell r="Q44">
            <v>1264.3358413773713</v>
          </cell>
        </row>
        <row r="45">
          <cell r="N45">
            <v>0.7745086665567984</v>
          </cell>
          <cell r="Q45">
            <v>1005.8109863039374</v>
          </cell>
        </row>
        <row r="46">
          <cell r="N46">
            <v>0.80164516126974195</v>
          </cell>
          <cell r="Q46">
            <v>1547.220181275354</v>
          </cell>
        </row>
        <row r="47">
          <cell r="N47">
            <v>0.77175007474615043</v>
          </cell>
          <cell r="Q47">
            <v>450.25757433762197</v>
          </cell>
        </row>
        <row r="48">
          <cell r="N48">
            <v>0.7089329946036913</v>
          </cell>
          <cell r="Q48">
            <v>169.73060393878944</v>
          </cell>
        </row>
        <row r="49">
          <cell r="N49">
            <v>0.78284855814433096</v>
          </cell>
          <cell r="Q49">
            <v>429.82703867832322</v>
          </cell>
        </row>
        <row r="50">
          <cell r="N50">
            <v>0.71233423667677709</v>
          </cell>
          <cell r="Q50">
            <v>136.72743095069148</v>
          </cell>
        </row>
        <row r="51">
          <cell r="N51">
            <v>0.7521838432817296</v>
          </cell>
          <cell r="Q51">
            <v>407.82492335292466</v>
          </cell>
        </row>
        <row r="52">
          <cell r="N52">
            <v>0.67973625444329189</v>
          </cell>
          <cell r="Q52">
            <v>55.791078146546532</v>
          </cell>
        </row>
        <row r="53">
          <cell r="N53">
            <v>0.71723837669252344</v>
          </cell>
          <cell r="Q53">
            <v>216.87799392178653</v>
          </cell>
        </row>
        <row r="54">
          <cell r="N54">
            <v>0.66972031920767094</v>
          </cell>
          <cell r="Q54">
            <v>0</v>
          </cell>
        </row>
        <row r="55">
          <cell r="N55">
            <v>0.75603544157234659</v>
          </cell>
          <cell r="Q55">
            <v>309.60119422168071</v>
          </cell>
        </row>
        <row r="56">
          <cell r="N56">
            <v>0.68518364904996676</v>
          </cell>
          <cell r="Q56">
            <v>208.23430575823701</v>
          </cell>
        </row>
        <row r="57">
          <cell r="N57">
            <v>0.79254404252720823</v>
          </cell>
          <cell r="Q57">
            <v>876.15566385069553</v>
          </cell>
        </row>
        <row r="58">
          <cell r="N58">
            <v>0.7892494541713494</v>
          </cell>
          <cell r="Q58">
            <v>792.07615171435066</v>
          </cell>
        </row>
        <row r="59">
          <cell r="N59">
            <v>0.78616934690871898</v>
          </cell>
          <cell r="Q59">
            <v>645.9192427670597</v>
          </cell>
        </row>
        <row r="60">
          <cell r="N60">
            <v>0.7568109438639764</v>
          </cell>
          <cell r="Q60">
            <v>496.61917448756918</v>
          </cell>
        </row>
        <row r="61">
          <cell r="N61">
            <v>0.7516199041068542</v>
          </cell>
          <cell r="Q61">
            <v>139.8705902828913</v>
          </cell>
        </row>
        <row r="62">
          <cell r="N62">
            <v>0.78587267439319464</v>
          </cell>
          <cell r="Q62">
            <v>539.05182547226639</v>
          </cell>
        </row>
        <row r="63">
          <cell r="N63">
            <v>0.74315875110429541</v>
          </cell>
          <cell r="Q63">
            <v>443.9712556732224</v>
          </cell>
        </row>
        <row r="64">
          <cell r="N64">
            <v>0.69127594668405579</v>
          </cell>
          <cell r="Q64">
            <v>116.29689529139277</v>
          </cell>
        </row>
        <row r="65">
          <cell r="N65">
            <v>0.73904476766834371</v>
          </cell>
          <cell r="Q65">
            <v>367.74964186737714</v>
          </cell>
        </row>
        <row r="66">
          <cell r="N66">
            <v>0.797076969506198</v>
          </cell>
          <cell r="Q66">
            <v>822.72195520329888</v>
          </cell>
        </row>
        <row r="67">
          <cell r="N67">
            <v>0.79906866886006012</v>
          </cell>
          <cell r="Q67">
            <v>856.51091802444682</v>
          </cell>
        </row>
        <row r="68">
          <cell r="N68">
            <v>0.79818548407019208</v>
          </cell>
          <cell r="Q68">
            <v>959.4493861539903</v>
          </cell>
        </row>
        <row r="69">
          <cell r="N69">
            <v>0.76466053706372372</v>
          </cell>
          <cell r="Q69">
            <v>347.31910620807838</v>
          </cell>
        </row>
        <row r="70">
          <cell r="N70">
            <v>0.7708195870429414</v>
          </cell>
          <cell r="Q70">
            <v>348.8906858741783</v>
          </cell>
        </row>
        <row r="71">
          <cell r="N71">
            <v>0.73852466021446816</v>
          </cell>
          <cell r="Q71">
            <v>123.36900378884232</v>
          </cell>
        </row>
        <row r="72">
          <cell r="N72">
            <v>0.79302108893808809</v>
          </cell>
          <cell r="Q72">
            <v>843.93828069564745</v>
          </cell>
        </row>
        <row r="73">
          <cell r="N73">
            <v>0.79341365808158482</v>
          </cell>
          <cell r="Q73">
            <v>834.50880269904815</v>
          </cell>
        </row>
        <row r="74">
          <cell r="N74">
            <v>0.79019417688620641</v>
          </cell>
          <cell r="Q74">
            <v>909.15883683879349</v>
          </cell>
        </row>
        <row r="75">
          <cell r="N75">
            <v>0.78246364592883033</v>
          </cell>
          <cell r="Q75">
            <v>700.13874124750646</v>
          </cell>
        </row>
        <row r="76">
          <cell r="N76">
            <v>0.78931783421315127</v>
          </cell>
          <cell r="Q76">
            <v>674.20767675685806</v>
          </cell>
        </row>
        <row r="77">
          <cell r="N77">
            <v>0.76642357897429891</v>
          </cell>
          <cell r="Q77">
            <v>480.11758799352015</v>
          </cell>
        </row>
        <row r="78">
          <cell r="N78">
            <v>0.75815612521828035</v>
          </cell>
          <cell r="Q78">
            <v>241.23747874633497</v>
          </cell>
        </row>
        <row r="79">
          <cell r="N79">
            <v>0.76123105758847043</v>
          </cell>
          <cell r="Q79">
            <v>388.18017752667583</v>
          </cell>
        </row>
        <row r="80">
          <cell r="N80">
            <v>0.75554386929932216</v>
          </cell>
          <cell r="Q80">
            <v>491.11864565621943</v>
          </cell>
        </row>
        <row r="81">
          <cell r="N81">
            <v>0.75335612429157039</v>
          </cell>
          <cell r="Q81">
            <v>195.66166842943784</v>
          </cell>
        </row>
        <row r="82">
          <cell r="N82">
            <v>0.56693338859565312</v>
          </cell>
          <cell r="Q82">
            <v>27.502644156748289</v>
          </cell>
        </row>
        <row r="83">
          <cell r="N83">
            <v>0.53013802064418936</v>
          </cell>
          <cell r="Q83">
            <v>36.932122153347706</v>
          </cell>
        </row>
        <row r="84">
          <cell r="N84">
            <v>0.53980157375933968</v>
          </cell>
          <cell r="Q84">
            <v>81.722142637194906</v>
          </cell>
        </row>
        <row r="85">
          <cell r="N85">
            <v>0.53059881749053284</v>
          </cell>
          <cell r="Q85">
            <v>0</v>
          </cell>
        </row>
        <row r="86">
          <cell r="N86">
            <v>0.55774766653872465</v>
          </cell>
          <cell r="Q86">
            <v>57.362657812646432</v>
          </cell>
        </row>
        <row r="87">
          <cell r="N87">
            <v>0.52093062122714817</v>
          </cell>
          <cell r="Q87">
            <v>0</v>
          </cell>
        </row>
        <row r="88">
          <cell r="N88">
            <v>0.54086690692383121</v>
          </cell>
          <cell r="Q88">
            <v>68.363715475345742</v>
          </cell>
        </row>
        <row r="89">
          <cell r="N89">
            <v>0.51768808124298649</v>
          </cell>
          <cell r="Q89">
            <v>0</v>
          </cell>
        </row>
        <row r="90">
          <cell r="N90">
            <v>0.48228373179518097</v>
          </cell>
          <cell r="Q90">
            <v>0</v>
          </cell>
        </row>
        <row r="91">
          <cell r="N91">
            <v>0.63519122513541248</v>
          </cell>
          <cell r="Q91">
            <v>0</v>
          </cell>
        </row>
        <row r="92">
          <cell r="N92">
            <v>0.64671899387725706</v>
          </cell>
          <cell r="Q92">
            <v>15.715796660999022</v>
          </cell>
        </row>
        <row r="93">
          <cell r="N93">
            <v>0.65327182925232863</v>
          </cell>
          <cell r="Q93">
            <v>0</v>
          </cell>
        </row>
        <row r="94">
          <cell r="N94">
            <v>0.70485461517272852</v>
          </cell>
          <cell r="Q94">
            <v>212.16325492348679</v>
          </cell>
        </row>
        <row r="95">
          <cell r="N95">
            <v>0.70588884520124495</v>
          </cell>
          <cell r="Q95">
            <v>15.715796660999022</v>
          </cell>
        </row>
        <row r="96">
          <cell r="N96">
            <v>0.70940597507396064</v>
          </cell>
          <cell r="Q96">
            <v>7.8578983304995109</v>
          </cell>
        </row>
        <row r="97">
          <cell r="N97">
            <v>0.71050179338740405</v>
          </cell>
          <cell r="Q97">
            <v>55.005288313496578</v>
          </cell>
        </row>
        <row r="98">
          <cell r="N98">
            <v>0.71776859518450598</v>
          </cell>
          <cell r="Q98">
            <v>149.30006827949072</v>
          </cell>
        </row>
        <row r="99">
          <cell r="N99">
            <v>0.71947117161822183</v>
          </cell>
          <cell r="Q99">
            <v>70.721084974495596</v>
          </cell>
        </row>
        <row r="100">
          <cell r="N100">
            <v>0.72595767542352363</v>
          </cell>
          <cell r="Q100">
            <v>117.86847495749267</v>
          </cell>
        </row>
        <row r="101">
          <cell r="N101">
            <v>0.72597023255178872</v>
          </cell>
          <cell r="Q101">
            <v>141.44216994899119</v>
          </cell>
        </row>
        <row r="102">
          <cell r="N102">
            <v>0.72669961973909114</v>
          </cell>
          <cell r="Q102">
            <v>0</v>
          </cell>
        </row>
        <row r="103">
          <cell r="N103">
            <v>0.7272084794924748</v>
          </cell>
          <cell r="Q103">
            <v>133.5842716184917</v>
          </cell>
        </row>
        <row r="104">
          <cell r="N104">
            <v>0.71770658301381129</v>
          </cell>
          <cell r="Q104">
            <v>55.791078146546532</v>
          </cell>
        </row>
        <row r="105">
          <cell r="N105">
            <v>0.64146616588171745</v>
          </cell>
          <cell r="Q105">
            <v>6.2863186643996096</v>
          </cell>
        </row>
        <row r="106">
          <cell r="N106">
            <v>0.72716840383631565</v>
          </cell>
          <cell r="Q106">
            <v>31.431593321998044</v>
          </cell>
        </row>
        <row r="107">
          <cell r="N107">
            <v>0.59851943008759734</v>
          </cell>
          <cell r="Q107">
            <v>22.002115325398631</v>
          </cell>
        </row>
        <row r="108">
          <cell r="N108">
            <v>0.71641887109035107</v>
          </cell>
          <cell r="Q108">
            <v>206.66272609213715</v>
          </cell>
        </row>
        <row r="109">
          <cell r="N109">
            <v>0.61120707364865956</v>
          </cell>
          <cell r="Q109">
            <v>39.28949165249756</v>
          </cell>
        </row>
        <row r="110">
          <cell r="N110">
            <v>0.69914980069266941</v>
          </cell>
          <cell r="Q110">
            <v>18.073166160148876</v>
          </cell>
        </row>
        <row r="111">
          <cell r="N111">
            <v>0.60416925552239664</v>
          </cell>
          <cell r="Q111">
            <v>99.009518964293832</v>
          </cell>
        </row>
        <row r="112">
          <cell r="N112">
            <v>0.72380475749185724</v>
          </cell>
          <cell r="Q112">
            <v>143.79953944814105</v>
          </cell>
        </row>
        <row r="113">
          <cell r="N113">
            <v>0.61870444881166198</v>
          </cell>
          <cell r="Q113">
            <v>23.573694991498531</v>
          </cell>
        </row>
        <row r="114">
          <cell r="N114">
            <v>0.71122450954768068</v>
          </cell>
          <cell r="Q114">
            <v>76.221613805845251</v>
          </cell>
        </row>
        <row r="115">
          <cell r="N115">
            <v>0.70379248848418052</v>
          </cell>
          <cell r="Q115">
            <v>36.146332320297752</v>
          </cell>
        </row>
        <row r="116">
          <cell r="N116">
            <v>0.64828563357781077</v>
          </cell>
          <cell r="Q116">
            <v>0</v>
          </cell>
        </row>
        <row r="117">
          <cell r="N117">
            <v>0.60528075477237575</v>
          </cell>
          <cell r="Q117">
            <v>38.503701819447599</v>
          </cell>
        </row>
        <row r="118">
          <cell r="N118">
            <v>0.72258344431156418</v>
          </cell>
          <cell r="Q118">
            <v>0</v>
          </cell>
        </row>
        <row r="119">
          <cell r="N119">
            <v>0.71215995788272268</v>
          </cell>
          <cell r="Q119">
            <v>125.72637328799217</v>
          </cell>
        </row>
        <row r="120">
          <cell r="N120">
            <v>0.71712339458202956</v>
          </cell>
          <cell r="Q120">
            <v>190.16113959808817</v>
          </cell>
        </row>
        <row r="121">
          <cell r="N121">
            <v>0.70657239594101739</v>
          </cell>
          <cell r="Q121">
            <v>40.861071318597453</v>
          </cell>
        </row>
        <row r="122">
          <cell r="N122">
            <v>0.71701172563316085</v>
          </cell>
          <cell r="Q122">
            <v>0</v>
          </cell>
        </row>
        <row r="123">
          <cell r="N123">
            <v>0.6599253203489861</v>
          </cell>
          <cell r="Q123">
            <v>0</v>
          </cell>
        </row>
        <row r="124">
          <cell r="N124">
            <v>0.72397659033753314</v>
          </cell>
          <cell r="Q124">
            <v>65.220556143145942</v>
          </cell>
        </row>
        <row r="125">
          <cell r="N125">
            <v>0.63618806128016703</v>
          </cell>
          <cell r="Q125">
            <v>0</v>
          </cell>
        </row>
        <row r="126">
          <cell r="N126">
            <v>0.72025932322922315</v>
          </cell>
          <cell r="Q126">
            <v>38.503701819447599</v>
          </cell>
        </row>
        <row r="127">
          <cell r="N127">
            <v>0.69285307055626866</v>
          </cell>
          <cell r="Q127">
            <v>0</v>
          </cell>
        </row>
        <row r="128">
          <cell r="N128">
            <v>0.60109854443678046</v>
          </cell>
          <cell r="Q128">
            <v>0</v>
          </cell>
        </row>
        <row r="129">
          <cell r="N129">
            <v>0.60944246170918226</v>
          </cell>
          <cell r="Q129">
            <v>15.715796660999022</v>
          </cell>
        </row>
        <row r="130">
          <cell r="N130">
            <v>0.65498279087929412</v>
          </cell>
          <cell r="Q130">
            <v>39.28949165249756</v>
          </cell>
        </row>
        <row r="131">
          <cell r="N131">
            <v>0.6820371517793935</v>
          </cell>
          <cell r="Q131">
            <v>23.573694991498531</v>
          </cell>
        </row>
        <row r="132">
          <cell r="N132">
            <v>0.6922594863978393</v>
          </cell>
          <cell r="Q132">
            <v>31.431593321998044</v>
          </cell>
        </row>
        <row r="133">
          <cell r="N133">
            <v>0.69353185220013769</v>
          </cell>
          <cell r="Q133">
            <v>15.715796660999022</v>
          </cell>
        </row>
        <row r="134">
          <cell r="N134">
            <v>0.69800549245716803</v>
          </cell>
          <cell r="Q134">
            <v>78.57898330499512</v>
          </cell>
        </row>
        <row r="135">
          <cell r="N135">
            <v>0.70265446291445077</v>
          </cell>
          <cell r="Q135">
            <v>0</v>
          </cell>
        </row>
        <row r="136">
          <cell r="N136">
            <v>0.70478273476265951</v>
          </cell>
          <cell r="Q136">
            <v>70.721084974495596</v>
          </cell>
        </row>
        <row r="137">
          <cell r="N137">
            <v>0.70682862095118892</v>
          </cell>
          <cell r="Q137">
            <v>117.86847495749267</v>
          </cell>
        </row>
        <row r="138">
          <cell r="N138">
            <v>0.71182006187530311</v>
          </cell>
          <cell r="Q138">
            <v>0</v>
          </cell>
        </row>
        <row r="139">
          <cell r="N139">
            <v>0.71448536872587487</v>
          </cell>
          <cell r="Q139">
            <v>0</v>
          </cell>
        </row>
        <row r="140">
          <cell r="N140">
            <v>0.7156409183949447</v>
          </cell>
          <cell r="Q140">
            <v>102.15267829649365</v>
          </cell>
        </row>
        <row r="141">
          <cell r="N141">
            <v>0.71765441774681471</v>
          </cell>
          <cell r="Q141">
            <v>7.8578983304995109</v>
          </cell>
        </row>
        <row r="142">
          <cell r="N142">
            <v>0.718364850308023</v>
          </cell>
          <cell r="Q142">
            <v>15.715796660999022</v>
          </cell>
        </row>
        <row r="143">
          <cell r="N143">
            <v>0.71847774678021925</v>
          </cell>
          <cell r="Q143">
            <v>149.30006827949072</v>
          </cell>
        </row>
      </sheetData>
      <sheetData sheetId="1">
        <row r="4">
          <cell r="J4">
            <v>0.87484866408861606</v>
          </cell>
          <cell r="K4">
            <v>6000</v>
          </cell>
          <cell r="Z4">
            <v>0.91261734194595445</v>
          </cell>
          <cell r="AA4">
            <v>2600</v>
          </cell>
          <cell r="AP4">
            <v>0.87484866408861606</v>
          </cell>
          <cell r="AQ4">
            <v>6000</v>
          </cell>
          <cell r="BB4">
            <v>0.81079911175075392</v>
          </cell>
          <cell r="BE4">
            <v>1800.9919325254</v>
          </cell>
        </row>
        <row r="5">
          <cell r="J5">
            <v>0.87448333457306138</v>
          </cell>
          <cell r="K5">
            <v>5955.0356849058144</v>
          </cell>
          <cell r="Z5">
            <v>0.91244484034471662</v>
          </cell>
          <cell r="AA5">
            <v>2588.6990318715621</v>
          </cell>
          <cell r="AP5">
            <v>0.87448333457306138</v>
          </cell>
          <cell r="AQ5">
            <v>5954.9663085759912</v>
          </cell>
          <cell r="BB5">
            <v>0.81026821429587415</v>
          </cell>
          <cell r="BE5">
            <v>1773.3136444683967</v>
          </cell>
        </row>
        <row r="6">
          <cell r="J6">
            <v>0.8741159189664478</v>
          </cell>
          <cell r="K6">
            <v>5910.2191117114071</v>
          </cell>
          <cell r="Z6">
            <v>0.91227171487882497</v>
          </cell>
          <cell r="AA6">
            <v>2577.4208139016841</v>
          </cell>
          <cell r="AP6">
            <v>0.8741159189664478</v>
          </cell>
          <cell r="AQ6">
            <v>5910.0811214724399</v>
          </cell>
          <cell r="BB6">
            <v>0.8097351960485567</v>
          </cell>
          <cell r="BE6">
            <v>1745.4809913001923</v>
          </cell>
        </row>
        <row r="7">
          <cell r="J7">
            <v>0.87374639892499828</v>
          </cell>
          <cell r="K7">
            <v>5865.5504553883475</v>
          </cell>
          <cell r="Z7">
            <v>0.91209796204380766</v>
          </cell>
          <cell r="AA7">
            <v>2566.1653427620608</v>
          </cell>
          <cell r="AP7">
            <v>0.87374639892499828</v>
          </cell>
          <cell r="AQ7">
            <v>5865.3446126663475</v>
          </cell>
          <cell r="BB7">
            <v>0.80920004427537584</v>
          </cell>
          <cell r="BE7">
            <v>1717.4927393251955</v>
          </cell>
        </row>
        <row r="8">
          <cell r="J8">
            <v>0.87337475588920144</v>
          </cell>
          <cell r="K8">
            <v>5821.029892588077</v>
          </cell>
          <cell r="Z8">
            <v>0.91192357830857573</v>
          </cell>
          <cell r="AA8">
            <v>2554.9326152357689</v>
          </cell>
          <cell r="AP8">
            <v>0.87337475588920144</v>
          </cell>
          <cell r="AQ8">
            <v>5820.7569578060611</v>
          </cell>
          <cell r="BB8">
            <v>0.8086627461407645</v>
          </cell>
          <cell r="BE8">
            <v>1689.3476416663366</v>
          </cell>
        </row>
        <row r="9">
          <cell r="J9">
            <v>0.87300097108065733</v>
          </cell>
          <cell r="K9">
            <v>5776.6576016504596</v>
          </cell>
          <cell r="Z9">
            <v>0.91174856011516914</v>
          </cell>
          <cell r="AA9">
            <v>2543.7226282176675</v>
          </cell>
          <cell r="AP9">
            <v>0.87300097108065733</v>
          </cell>
          <cell r="AQ9">
            <v>5776.3183342196735</v>
          </cell>
          <cell r="BB9">
            <v>0.80812328870598826</v>
          </cell>
          <cell r="BE9">
            <v>1661.0444380885463</v>
          </cell>
        </row>
        <row r="10">
          <cell r="J10">
            <v>0.872625025498869</v>
          </cell>
          <cell r="K10">
            <v>5732.4337626123342</v>
          </cell>
          <cell r="Z10">
            <v>0.91157290387850098</v>
          </cell>
          <cell r="AA10">
            <v>2532.5353787148142</v>
          </cell>
          <cell r="AP10">
            <v>0.872625025498869</v>
          </cell>
          <cell r="AQ10">
            <v>5732.0289209234143</v>
          </cell>
          <cell r="BB10">
            <v>0.80758165892810663</v>
          </cell>
          <cell r="BE10">
            <v>1632.5818548193965</v>
          </cell>
        </row>
        <row r="11">
          <cell r="J11">
            <v>0.87224689991797655</v>
          </cell>
          <cell r="K11">
            <v>5688.3585572160873</v>
          </cell>
          <cell r="Z11">
            <v>0.91139660598609773</v>
          </cell>
          <cell r="AA11">
            <v>2521.3708638468706</v>
          </cell>
          <cell r="AP11">
            <v>0.87224689991797655</v>
          </cell>
          <cell r="AQ11">
            <v>5687.8888986300581</v>
          </cell>
          <cell r="BB11">
            <v>0.80703784365892173</v>
          </cell>
          <cell r="BE11">
            <v>1603.9586043668362</v>
          </cell>
        </row>
        <row r="12">
          <cell r="J12">
            <v>0.871866574883436</v>
          </cell>
          <cell r="K12">
            <v>5644.4321689182143</v>
          </cell>
          <cell r="Z12">
            <v>0.91121966279783706</v>
          </cell>
          <cell r="AA12">
            <v>2510.2290808465204</v>
          </cell>
          <cell r="AP12">
            <v>0.871866574883436</v>
          </cell>
          <cell r="AQ12">
            <v>5643.8984497573238</v>
          </cell>
          <cell r="BB12">
            <v>0.80649182964391464</v>
          </cell>
          <cell r="BE12">
            <v>1575.1733853339776</v>
          </cell>
        </row>
        <row r="13">
          <cell r="J13">
            <v>0.87148403070863789</v>
          </cell>
          <cell r="K13">
            <v>5600.654782897881</v>
          </cell>
          <cell r="Z13">
            <v>0.91104207064568243</v>
          </cell>
          <cell r="AA13">
            <v>2499.1100270598849</v>
          </cell>
          <cell r="AP13">
            <v>0.87148403070863789</v>
          </cell>
          <cell r="AQ13">
            <v>5600.05775843627</v>
          </cell>
          <cell r="BB13">
            <v>0.80594360352116834</v>
          </cell>
          <cell r="BE13">
            <v>1546.2248822308745</v>
          </cell>
        </row>
        <row r="14">
          <cell r="J14">
            <v>0.8710992474714685</v>
          </cell>
          <cell r="K14">
            <v>5557.0265860654899</v>
          </cell>
          <cell r="Z14">
            <v>0.91086382583341508</v>
          </cell>
          <cell r="AA14">
            <v>2488.0136999469428</v>
          </cell>
          <cell r="AP14">
            <v>0.8710992474714685</v>
          </cell>
          <cell r="AQ14">
            <v>5556.3670105196861</v>
          </cell>
          <cell r="BB14">
            <v>0.80539315182027771</v>
          </cell>
          <cell r="BE14">
            <v>1517.1117652832347</v>
          </cell>
        </row>
        <row r="15">
          <cell r="J15">
            <v>0.87071220501080937</v>
          </cell>
          <cell r="K15">
            <v>5513.5477670712407</v>
          </cell>
          <cell r="Z15">
            <v>0.91068492463636219</v>
          </cell>
          <cell r="AA15">
            <v>2476.9400970819547</v>
          </cell>
          <cell r="AP15">
            <v>0.87071220501080937</v>
          </cell>
          <cell r="AQ15">
            <v>5512.8263935904843</v>
          </cell>
          <cell r="BB15">
            <v>0.80484046096124628</v>
          </cell>
          <cell r="BE15">
            <v>1487.8326902380059</v>
          </cell>
        </row>
        <row r="16">
          <cell r="J16">
            <v>0.87032288292297466</v>
          </cell>
          <cell r="K16">
            <v>5470.2185163136792</v>
          </cell>
          <cell r="Z16">
            <v>0.91050536330112231</v>
          </cell>
          <cell r="AA16">
            <v>2465.8892161538897</v>
          </cell>
          <cell r="AP16">
            <v>0.87032288292297466</v>
          </cell>
          <cell r="AQ16">
            <v>5469.4360969700738</v>
          </cell>
          <cell r="BB16">
            <v>0.80428551725336961</v>
          </cell>
          <cell r="BE16">
            <v>1458.3862981657805</v>
          </cell>
        </row>
        <row r="17">
          <cell r="J17">
            <v>0.86993126055808678</v>
          </cell>
          <cell r="K17">
            <v>5427.0390259482429</v>
          </cell>
          <cell r="Z17">
            <v>0.9103251380452877</v>
          </cell>
          <cell r="AA17">
            <v>2454.861054966852</v>
          </cell>
          <cell r="AP17">
            <v>0.86993126055808678</v>
          </cell>
          <cell r="AQ17">
            <v>5426.1963117267251</v>
          </cell>
          <cell r="BB17">
            <v>0.80372830689410446</v>
          </cell>
          <cell r="BE17">
            <v>1428.7712152599549</v>
          </cell>
        </row>
        <row r="18">
          <cell r="J18">
            <v>0.86953731701638637</v>
          </cell>
          <cell r="K18">
            <v>5384.0094898957886</v>
          </cell>
          <cell r="Z18">
            <v>0.91014424505716363</v>
          </cell>
          <cell r="AA18">
            <v>2443.855611440516</v>
          </cell>
          <cell r="AP18">
            <v>0.86953731701638637</v>
          </cell>
          <cell r="AQ18">
            <v>5383.1072306839187</v>
          </cell>
          <cell r="BB18">
            <v>0.803168815967925</v>
          </cell>
          <cell r="BE18">
            <v>1398.9860526325817</v>
          </cell>
        </row>
        <row r="19">
          <cell r="J19">
            <v>0.86914103114447705</v>
          </cell>
          <cell r="K19">
            <v>5341.1301038511165</v>
          </cell>
          <cell r="Z19">
            <v>0.90996268049548346</v>
          </cell>
          <cell r="AA19">
            <v>2432.8728836105602</v>
          </cell>
          <cell r="AP19">
            <v>0.86914103114447705</v>
          </cell>
          <cell r="AQ19">
            <v>5340.1690484286837</v>
          </cell>
          <cell r="BB19">
            <v>0.80260703044516379</v>
          </cell>
          <cell r="BE19">
            <v>1369.0294061068494</v>
          </cell>
        </row>
        <row r="20">
          <cell r="J20">
            <v>0.86874238153150385</v>
          </cell>
          <cell r="K20">
            <v>5298.4010652914621</v>
          </cell>
          <cell r="Z20">
            <v>0.90978044048912143</v>
          </cell>
          <cell r="AA20">
            <v>2421.912869629105</v>
          </cell>
          <cell r="AP20">
            <v>0.86874238153150385</v>
          </cell>
          <cell r="AQ20">
            <v>5297.3819613199075</v>
          </cell>
          <cell r="BB20">
            <v>0.80204293618083944</v>
          </cell>
          <cell r="BE20">
            <v>1338.8998560061266</v>
          </cell>
        </row>
        <row r="21">
          <cell r="J21">
            <v>0.86834134650526174</v>
          </cell>
          <cell r="K21">
            <v>5255.8225734849848</v>
          </cell>
          <cell r="Z21">
            <v>0.90959752113680226</v>
          </cell>
          <cell r="AA21">
            <v>2410.9755677651538</v>
          </cell>
          <cell r="AP21">
            <v>0.86834134650526174</v>
          </cell>
          <cell r="AQ21">
            <v>5254.7461674966262</v>
          </cell>
          <cell r="BB21">
            <v>0.80147651891346949</v>
          </cell>
          <cell r="BE21">
            <v>1308.5959669395065</v>
          </cell>
        </row>
        <row r="22">
          <cell r="J22">
            <v>0.86793790412823557</v>
          </cell>
          <cell r="K22">
            <v>5213.3948294992197</v>
          </cell>
          <cell r="Z22">
            <v>0.90941391850680564</v>
          </cell>
          <cell r="AA22">
            <v>2400.06097640504</v>
          </cell>
          <cell r="AP22">
            <v>0.86793790412823557</v>
          </cell>
          <cell r="AQ22">
            <v>5212.2618668862924</v>
          </cell>
          <cell r="BB22">
            <v>0.80090776426386823</v>
          </cell>
          <cell r="BE22">
            <v>1278.1162875837788</v>
          </cell>
        </row>
        <row r="23">
          <cell r="J23">
            <v>0.86753203219356867</v>
          </cell>
          <cell r="K23">
            <v>5171.1180362095156</v>
          </cell>
          <cell r="Z23">
            <v>0.90922962863666978</v>
          </cell>
          <cell r="AA23">
            <v>2389.1690940528711</v>
          </cell>
          <cell r="AP23">
            <v>0.86753203219356867</v>
          </cell>
          <cell r="AQ23">
            <v>5169.9292612130121</v>
          </cell>
          <cell r="BB23">
            <v>0.80033665773392992</v>
          </cell>
          <cell r="BE23">
            <v>1247.4593504617578</v>
          </cell>
        </row>
        <row r="24">
          <cell r="J24">
            <v>0.86712370822095797</v>
          </cell>
          <cell r="K24">
            <v>5128.9923983074323</v>
          </cell>
          <cell r="Z24">
            <v>0.90904464753288938</v>
          </cell>
          <cell r="AA24">
            <v>2378.2999193309815</v>
          </cell>
          <cell r="AP24">
            <v>0.86712370822095797</v>
          </cell>
          <cell r="AQ24">
            <v>5127.7485540057451</v>
          </cell>
          <cell r="BB24">
            <v>0.79976318470539731</v>
          </cell>
          <cell r="BE24">
            <v>1216.6236717169065</v>
          </cell>
        </row>
        <row r="25">
          <cell r="J25">
            <v>0.86671290945247592</v>
          </cell>
          <cell r="K25">
            <v>5087.0181223091176</v>
          </cell>
          <cell r="Z25">
            <v>0.90885897117061076</v>
          </cell>
          <cell r="AA25">
            <v>2367.4534509803857</v>
          </cell>
          <cell r="AP25">
            <v>0.86671290945247592</v>
          </cell>
          <cell r="AQ25">
            <v>5085.719950606479</v>
          </cell>
          <cell r="BB25">
            <v>0.79918733043861379</v>
          </cell>
          <cell r="BE25">
            <v>1185.6077508841715</v>
          </cell>
        </row>
        <row r="26">
          <cell r="J26">
            <v>0.86629961284831525</v>
          </cell>
          <cell r="K26">
            <v>5045.1954165636398</v>
          </cell>
          <cell r="Z26">
            <v>0.90867259549332435</v>
          </cell>
          <cell r="AA26">
            <v>2356.6296878612343</v>
          </cell>
          <cell r="AP26">
            <v>0.86629961284831525</v>
          </cell>
          <cell r="AQ26">
            <v>5043.8436581783608</v>
          </cell>
          <cell r="BB26">
            <v>0.79860908007126097</v>
          </cell>
          <cell r="BE26">
            <v>1154.41007065696</v>
          </cell>
        </row>
        <row r="27">
          <cell r="J27">
            <v>0.86588379508245827</v>
          </cell>
          <cell r="K27">
            <v>5003.524491261287</v>
          </cell>
          <cell r="Z27">
            <v>0.90848551641255171</v>
          </cell>
          <cell r="AA27">
            <v>2345.8286289532762</v>
          </cell>
          <cell r="AP27">
            <v>0.86588379508245827</v>
          </cell>
          <cell r="AQ27">
            <v>5002.1198857137751</v>
          </cell>
          <cell r="BB27">
            <v>0.79802841861707996</v>
          </cell>
          <cell r="BE27">
            <v>1123.0290966501859</v>
          </cell>
        </row>
        <row r="28">
          <cell r="J28">
            <v>0.86546543253826524</v>
          </cell>
          <cell r="K28">
            <v>4962.0055584418233</v>
          </cell>
          <cell r="Z28">
            <v>0.90829772980753032</v>
          </cell>
          <cell r="AA28">
            <v>2335.0502733563198</v>
          </cell>
          <cell r="AP28">
            <v>0.86546543253826524</v>
          </cell>
          <cell r="AQ28">
            <v>4960.5488440424042</v>
          </cell>
          <cell r="BB28">
            <v>0.79744533096457604</v>
          </cell>
          <cell r="BE28">
            <v>1091.4632771593006</v>
          </cell>
        </row>
        <row r="29">
          <cell r="J29">
            <v>0.86504450130398325</v>
          </cell>
          <cell r="K29">
            <v>4920.6388320026854</v>
          </cell>
          <cell r="Z29">
            <v>0.9081092315248942</v>
          </cell>
          <cell r="AA29">
            <v>2324.2946202907001</v>
          </cell>
          <cell r="AP29">
            <v>0.86504450130398325</v>
          </cell>
          <cell r="AQ29">
            <v>4919.1307458391984</v>
          </cell>
          <cell r="BB29">
            <v>0.79685980187570937</v>
          </cell>
          <cell r="BE29">
            <v>1059.7110429152324</v>
          </cell>
        </row>
        <row r="30">
          <cell r="J30">
            <v>0.86462097716817277</v>
          </cell>
          <cell r="K30">
            <v>4879.4245277071568</v>
          </cell>
          <cell r="Z30">
            <v>0.90792001737835071</v>
          </cell>
          <cell r="AA30">
            <v>2313.5616690977499</v>
          </cell>
          <cell r="AP30">
            <v>0.86462097716817277</v>
          </cell>
          <cell r="AQ30">
            <v>4877.8658056323366</v>
          </cell>
          <cell r="BB30">
            <v>0.79627181598456565</v>
          </cell>
          <cell r="BE30">
            <v>1027.7708068351551</v>
          </cell>
        </row>
        <row r="31">
          <cell r="J31">
            <v>0.86419483561504962</v>
          </cell>
          <cell r="K31">
            <v>4838.3628631924557</v>
          </cell>
          <cell r="Z31">
            <v>0.90773008314835335</v>
          </cell>
          <cell r="AA31">
            <v>2302.8514192402718</v>
          </cell>
          <cell r="AP31">
            <v>0.86419483561504962</v>
          </cell>
          <cell r="AQ31">
            <v>4836.75423981109</v>
          </cell>
          <cell r="BB31">
            <v>0.79568135779601323</v>
          </cell>
          <cell r="BE31">
            <v>995.6409637690009</v>
          </cell>
        </row>
        <row r="32">
          <cell r="J32">
            <v>0.8637660518197412</v>
          </cell>
          <cell r="K32">
            <v>4797.4540579777886</v>
          </cell>
          <cell r="Z32">
            <v>0.90753942458177062</v>
          </cell>
          <cell r="AA32">
            <v>2292.1638703030117</v>
          </cell>
          <cell r="AP32">
            <v>0.8637660518197412</v>
          </cell>
          <cell r="AQ32">
            <v>4795.796266633648</v>
          </cell>
          <cell r="BB32">
            <v>0.7950884116843413</v>
          </cell>
          <cell r="BE32">
            <v>963.31989024162897</v>
          </cell>
        </row>
        <row r="33">
          <cell r="J33">
            <v>0.86333460064345569</v>
          </cell>
          <cell r="K33">
            <v>4756.6983334723282</v>
          </cell>
          <cell r="Z33">
            <v>0.9073480373915519</v>
          </cell>
          <cell r="AA33">
            <v>2281.4990219931428</v>
          </cell>
          <cell r="AP33">
            <v>0.86333460064345569</v>
          </cell>
          <cell r="AQ33">
            <v>4754.9921062348703</v>
          </cell>
          <cell r="BB33">
            <v>0.7944929618918819</v>
          </cell>
          <cell r="BE33">
            <v>930.80594419057036</v>
          </cell>
        </row>
        <row r="34">
          <cell r="J34">
            <v>0.86290045662856063</v>
          </cell>
          <cell r="K34">
            <v>4716.0959129831226</v>
          </cell>
          <cell r="Z34">
            <v>0.90715591725638789</v>
          </cell>
          <cell r="AA34">
            <v>2270.8568741407475</v>
          </cell>
          <cell r="AP34">
            <v>0.86290045662856063</v>
          </cell>
          <cell r="AQ34">
            <v>4714.3419806339625</v>
          </cell>
          <cell r="BB34">
            <v>0.79389499252761386</v>
          </cell>
          <cell r="BE34">
            <v>898.09746469925267</v>
          </cell>
        </row>
        <row r="35">
          <cell r="J35">
            <v>0.86246359399357153</v>
          </cell>
          <cell r="K35">
            <v>4675.6470217229453</v>
          </cell>
          <cell r="Z35">
            <v>0.90696305982036751</v>
          </cell>
          <cell r="AA35">
            <v>2260.2374266993015</v>
          </cell>
          <cell r="AP35">
            <v>0.86246359399357153</v>
          </cell>
          <cell r="AQ35">
            <v>4673.8461137420845</v>
          </cell>
          <cell r="BB35">
            <v>0.79329448756574883</v>
          </cell>
          <cell r="BE35">
            <v>865.1927717256201</v>
          </cell>
        </row>
        <row r="36">
          <cell r="J36">
            <v>0.86202398662804525</v>
          </cell>
          <cell r="K36">
            <v>4635.351886818049</v>
          </cell>
          <cell r="Z36">
            <v>0.90676946069263198</v>
          </cell>
          <cell r="AA36">
            <v>2249.6406797461646</v>
          </cell>
          <cell r="AP36">
            <v>0.86202398662804525</v>
          </cell>
          <cell r="AQ36">
            <v>4633.5047313698697</v>
          </cell>
          <cell r="BB36">
            <v>0.79269143084430049</v>
          </cell>
          <cell r="BE36">
            <v>832.09016582604977</v>
          </cell>
        </row>
        <row r="37">
          <cell r="J37">
            <v>0.86158160808737982</v>
          </cell>
          <cell r="K37">
            <v>4595.2107373158569</v>
          </cell>
          <cell r="Z37">
            <v>0.90657511544702207</v>
          </cell>
          <cell r="AA37">
            <v>2239.0666334830726</v>
          </cell>
          <cell r="AP37">
            <v>0.86158160808737982</v>
          </cell>
          <cell r="AQ37">
            <v>4593.3180612348669</v>
          </cell>
          <cell r="BB37">
            <v>0.79208580606363344</v>
          </cell>
          <cell r="BE37">
            <v>798.78792787447264</v>
          </cell>
        </row>
        <row r="38">
          <cell r="J38">
            <v>0.86113643158751585</v>
          </cell>
          <cell r="K38">
            <v>4555.2238041925466</v>
          </cell>
          <cell r="Z38">
            <v>0.90638001962172388</v>
          </cell>
          <cell r="AA38">
            <v>2228.5152882366369</v>
          </cell>
          <cell r="AP38">
            <v>0.86113643158751585</v>
          </cell>
          <cell r="AQ38">
            <v>4553.2863329688789</v>
          </cell>
          <cell r="BB38">
            <v>0.7914775967849953</v>
          </cell>
          <cell r="BE38">
            <v>765.2843187766008</v>
          </cell>
        </row>
        <row r="39">
          <cell r="J39">
            <v>0.86068842999953843</v>
          </cell>
          <cell r="K39">
            <v>4515.3913203605553</v>
          </cell>
          <cell r="Z39">
            <v>0.90618416871890872</v>
          </cell>
          <cell r="AA39">
            <v>2217.9866444588401</v>
          </cell>
          <cell r="AP39">
            <v>0.86068842999953843</v>
          </cell>
          <cell r="AQ39">
            <v>4513.4097781252131</v>
          </cell>
          <cell r="BB39">
            <v>0.79086678642902941</v>
          </cell>
          <cell r="BE39">
            <v>731.57757917916285</v>
          </cell>
        </row>
        <row r="40">
          <cell r="J40">
            <v>0.86023757584417759</v>
          </cell>
          <cell r="K40">
            <v>4475.713520675984</v>
          </cell>
          <cell r="Z40">
            <v>0.9059875582043686</v>
          </cell>
          <cell r="AA40">
            <v>2207.480702727541</v>
          </cell>
          <cell r="AP40">
            <v>0.86023757584417759</v>
          </cell>
          <cell r="AQ40">
            <v>4473.6886301858294</v>
          </cell>
          <cell r="BB40">
            <v>0.79025335827426801</v>
          </cell>
          <cell r="BE40">
            <v>697.66592917403966</v>
          </cell>
        </row>
        <row r="41">
          <cell r="J41">
            <v>0.85978384128620511</v>
          </cell>
          <cell r="K41">
            <v>4436.1906419458892</v>
          </cell>
          <cell r="Z41">
            <v>0.90579018350714846</v>
          </cell>
          <cell r="AA41">
            <v>2196.9974637469818</v>
          </cell>
          <cell r="AP41">
            <v>0.85978384128620511</v>
          </cell>
          <cell r="AQ41">
            <v>4434.1231245683721</v>
          </cell>
          <cell r="BB41">
            <v>0.78963729545560657</v>
          </cell>
          <cell r="BE41">
            <v>663.54756799720451</v>
          </cell>
        </row>
        <row r="42">
          <cell r="J42">
            <v>0.85932719812872471</v>
          </cell>
          <cell r="K42">
            <v>4396.8229229354756</v>
          </cell>
          <cell r="Z42">
            <v>0.90559204001917282</v>
          </cell>
          <cell r="AA42">
            <v>2186.536928348296</v>
          </cell>
          <cell r="AP42">
            <v>0.85932719812872471</v>
          </cell>
          <cell r="AQ42">
            <v>4394.7134986330948</v>
          </cell>
          <cell r="BB42">
            <v>0.78901858096275801</v>
          </cell>
          <cell r="BE42">
            <v>629.22067372235301</v>
          </cell>
        </row>
        <row r="43">
          <cell r="J43">
            <v>0.85886761780735432</v>
          </cell>
          <cell r="K43">
            <v>4357.6106043751615</v>
          </cell>
          <cell r="Z43">
            <v>0.90539312309486819</v>
          </cell>
          <cell r="AA43">
            <v>2176.0990974900251</v>
          </cell>
          <cell r="AP43">
            <v>0.85886761780735432</v>
          </cell>
          <cell r="AQ43">
            <v>4355.4599916896605</v>
          </cell>
          <cell r="BB43">
            <v>0.7883971976386871</v>
          </cell>
          <cell r="BE43">
            <v>594.68340294911866</v>
          </cell>
        </row>
        <row r="44">
          <cell r="J44">
            <v>0.858405071384297</v>
          </cell>
          <cell r="K44">
            <v>4318.5539289675271</v>
          </cell>
          <cell r="Z44">
            <v>0.9051934280507814</v>
          </cell>
          <cell r="AA44">
            <v>2165.6839722586315</v>
          </cell>
          <cell r="AP44">
            <v>0.858405071384297</v>
          </cell>
          <cell r="AQ44">
            <v>4316.362845003815</v>
          </cell>
          <cell r="BB44">
            <v>0.78777312817802503</v>
          </cell>
          <cell r="BE44">
            <v>559.9338904857575</v>
          </cell>
        </row>
        <row r="45">
          <cell r="J45">
            <v>0.85793952954229957</v>
          </cell>
          <cell r="K45">
            <v>4279.6531413941339</v>
          </cell>
          <cell r="Z45">
            <v>0.90499295016519232</v>
          </cell>
          <cell r="AA45">
            <v>2155.2915538690227</v>
          </cell>
          <cell r="AP45">
            <v>0.85793952954229957</v>
          </cell>
          <cell r="AQ45">
            <v>4277.4223018039229</v>
          </cell>
          <cell r="BB45">
            <v>0.78714635512546183</v>
          </cell>
          <cell r="BE45">
            <v>524.97024902619205</v>
          </cell>
        </row>
        <row r="46">
          <cell r="J46">
            <v>0.8574709625784942</v>
          </cell>
          <cell r="K46">
            <v>4240.9084883221976</v>
          </cell>
          <cell r="Z46">
            <v>0.90479168467772297</v>
          </cell>
          <cell r="AA46">
            <v>2144.9218436650717</v>
          </cell>
          <cell r="AP46">
            <v>0.8574709625784942</v>
          </cell>
          <cell r="AQ46">
            <v>4238.6386072873665</v>
          </cell>
          <cell r="BB46">
            <v>0.78651686087411976</v>
          </cell>
          <cell r="BE46">
            <v>489.79056882129294</v>
          </cell>
        </row>
        <row r="47">
          <cell r="J47">
            <v>0.85699934039812364</v>
          </cell>
          <cell r="K47">
            <v>4202.3202184111278</v>
          </cell>
          <cell r="Z47">
            <v>0.90458962678894073</v>
          </cell>
          <cell r="AA47">
            <v>2134.5748431201505</v>
          </cell>
          <cell r="AP47">
            <v>0.85699934039812364</v>
          </cell>
          <cell r="AQ47">
            <v>4200.0120086267925</v>
          </cell>
          <cell r="BB47">
            <v>0.78588462766390466</v>
          </cell>
          <cell r="BE47">
            <v>454.39291734427951</v>
          </cell>
        </row>
        <row r="48">
          <cell r="J48">
            <v>0.85652463250814359</v>
          </cell>
          <cell r="K48">
            <v>4163.8885823189103</v>
          </cell>
          <cell r="Z48">
            <v>0.90438677165995762</v>
          </cell>
          <cell r="AA48">
            <v>2124.2505538376527</v>
          </cell>
          <cell r="AP48">
            <v>0.85652463250814359</v>
          </cell>
          <cell r="AQ48">
            <v>4161.5427549762053</v>
          </cell>
          <cell r="BB48">
            <v>0.78524963757983501</v>
          </cell>
          <cell r="BE48">
            <v>418.77533895011754</v>
          </cell>
        </row>
        <row r="49">
          <cell r="J49">
            <v>0.8560468080107031</v>
          </cell>
          <cell r="K49">
            <v>4125.613832708329</v>
          </cell>
          <cell r="Z49">
            <v>0.90418311441202392</v>
          </cell>
          <cell r="AA49">
            <v>2113.9489775515362</v>
          </cell>
          <cell r="AP49">
            <v>0.8560468080107031</v>
          </cell>
          <cell r="AQ49">
            <v>4123.231097476888</v>
          </cell>
          <cell r="BB49">
            <v>0.78461187255035036</v>
          </cell>
          <cell r="BE49">
            <v>382.93585452878585</v>
          </cell>
        </row>
        <row r="50">
          <cell r="J50">
            <v>0.85556583559649835</v>
          </cell>
          <cell r="K50">
            <v>4087.4962242530269</v>
          </cell>
          <cell r="Z50">
            <v>0.90397865012611733</v>
          </cell>
          <cell r="AA50">
            <v>2103.670116126857</v>
          </cell>
          <cell r="AP50">
            <v>0.85556583559649835</v>
          </cell>
          <cell r="AQ50">
            <v>4085.0772892631694</v>
          </cell>
          <cell r="BB50">
            <v>0.78397131434559697</v>
          </cell>
          <cell r="BE50">
            <v>346.87246115228402</v>
          </cell>
        </row>
        <row r="51">
          <cell r="J51">
            <v>0.85508168353799707</v>
          </cell>
          <cell r="K51">
            <v>4049.5360136433819</v>
          </cell>
          <cell r="Z51">
            <v>0.90377337384252665</v>
          </cell>
          <cell r="AA51">
            <v>2093.4139715603119</v>
          </cell>
          <cell r="AP51">
            <v>0.85508168353799707</v>
          </cell>
          <cell r="AQ51">
            <v>4047.0815854679845</v>
          </cell>
          <cell r="BB51">
            <v>0.78332794457569022</v>
          </cell>
          <cell r="BE51">
            <v>310.5831317152481</v>
          </cell>
        </row>
        <row r="52">
          <cell r="J52">
            <v>0.8545943196825313</v>
          </cell>
          <cell r="K52">
            <v>4011.7334595922052</v>
          </cell>
          <cell r="Z52">
            <v>0.90356728056043056</v>
          </cell>
          <cell r="AA52">
            <v>2083.1805459807852</v>
          </cell>
          <cell r="AP52">
            <v>0.8545943196825313</v>
          </cell>
          <cell r="AQ52">
            <v>4009.2442432282701</v>
          </cell>
          <cell r="BB52">
            <v>0.78268174468895535</v>
          </cell>
          <cell r="BE52">
            <v>274.06581456904058</v>
          </cell>
        </row>
        <row r="53">
          <cell r="J53">
            <v>0.85410371144525588</v>
          </cell>
          <cell r="K53">
            <v>3974.0888228402423</v>
          </cell>
          <cell r="Z53">
            <v>0.90336036523747132</v>
          </cell>
          <cell r="AA53">
            <v>2072.9698416498982</v>
          </cell>
          <cell r="AP53">
            <v>0.85410371144525588</v>
          </cell>
          <cell r="AQ53">
            <v>3971.5655216901428</v>
          </cell>
          <cell r="BB53">
            <v>0.78203269597014369</v>
          </cell>
          <cell r="BE53">
            <v>237.31843314917373</v>
          </cell>
        </row>
        <row r="54">
          <cell r="J54">
            <v>0.85360982580196776</v>
          </cell>
          <cell r="K54">
            <v>3936.602366161474</v>
          </cell>
          <cell r="Z54">
            <v>0.90315262278932262</v>
          </cell>
          <cell r="AA54">
            <v>2062.7818609625588</v>
          </cell>
          <cell r="AP54">
            <v>0.85360982580196776</v>
          </cell>
          <cell r="AQ54">
            <v>3934.0456820138838</v>
          </cell>
          <cell r="BB54">
            <v>0.78138077953862672</v>
          </cell>
          <cell r="BE54">
            <v>200.33888559592666</v>
          </cell>
        </row>
        <row r="55">
          <cell r="J55">
            <v>0.85311262928178633</v>
          </cell>
          <cell r="K55">
            <v>3899.2743543682054</v>
          </cell>
          <cell r="Z55">
            <v>0.90294404808925244</v>
          </cell>
          <cell r="AA55">
            <v>2052.6166064475237</v>
          </cell>
          <cell r="AP55">
            <v>0.85311262928178633</v>
          </cell>
          <cell r="AQ55">
            <v>3896.6849873786982</v>
          </cell>
        </row>
        <row r="56">
          <cell r="J56">
            <v>0.85261208795968757</v>
          </cell>
          <cell r="K56">
            <v>3862.1050543159317</v>
          </cell>
          <cell r="Z56">
            <v>0.902734635967681</v>
          </cell>
          <cell r="AA56">
            <v>2042.4740807679527</v>
          </cell>
          <cell r="AP56">
            <v>0.85261208795968757</v>
          </cell>
          <cell r="AQ56">
            <v>3859.4837029872479</v>
          </cell>
        </row>
        <row r="57">
          <cell r="J57">
            <v>0.85210816744889262</v>
          </cell>
          <cell r="K57">
            <v>3825.0947349079684</v>
          </cell>
          <cell r="Z57">
            <v>0.90252438121173162</v>
          </cell>
          <cell r="AA57">
            <v>2032.3542867219767</v>
          </cell>
          <cell r="AP57">
            <v>0.85210816744889262</v>
          </cell>
          <cell r="AQ57">
            <v>3822.4420960699495</v>
          </cell>
        </row>
        <row r="58">
          <cell r="J58">
            <v>0.85160083289310462</v>
          </cell>
          <cell r="K58">
            <v>3788.2436670998495</v>
          </cell>
          <cell r="Z58">
            <v>0.90231327856477761</v>
          </cell>
          <cell r="AA58">
            <v>2022.2572272432649</v>
          </cell>
          <cell r="AP58">
            <v>0.85160083289310462</v>
          </cell>
          <cell r="AQ58">
            <v>3785.5604358890228</v>
          </cell>
        </row>
        <row r="59">
          <cell r="J59">
            <v>0.85109004895859219</v>
          </cell>
          <cell r="K59">
            <v>3751.5521239034588</v>
          </cell>
          <cell r="Z59">
            <v>0.90210132272598287</v>
          </cell>
          <cell r="AA59">
            <v>2012.1829054015955</v>
          </cell>
          <cell r="AP59">
            <v>0.85109004895859219</v>
          </cell>
          <cell r="AQ59">
            <v>3748.838993742278</v>
          </cell>
        </row>
        <row r="60">
          <cell r="J60">
            <v>0.85057577982611487</v>
          </cell>
          <cell r="K60">
            <v>3715.0203803909053</v>
          </cell>
          <cell r="Z60">
            <v>0.90188850834983614</v>
          </cell>
          <cell r="AA60">
            <v>2002.1313244034313</v>
          </cell>
          <cell r="AP60">
            <v>0.85057577982611487</v>
          </cell>
          <cell r="AQ60">
            <v>3712.2780429666382</v>
          </cell>
        </row>
        <row r="61">
          <cell r="J61">
            <v>0.85005798918268749</v>
          </cell>
          <cell r="K61">
            <v>3678.6487136981186</v>
          </cell>
          <cell r="Z61">
            <v>0.90167483004568061</v>
          </cell>
          <cell r="AA61">
            <v>1992.1024875924991</v>
          </cell>
          <cell r="AP61">
            <v>0.85005798918268749</v>
          </cell>
          <cell r="AQ61">
            <v>3675.8778589413705</v>
          </cell>
        </row>
        <row r="62">
          <cell r="J62">
            <v>0.84953664021318021</v>
          </cell>
          <cell r="K62">
            <v>3642.4374030281551</v>
          </cell>
          <cell r="Z62">
            <v>0.90146028237723619</v>
          </cell>
          <cell r="AA62">
            <v>1982.0963984503726</v>
          </cell>
          <cell r="AP62">
            <v>0.84953664021318021</v>
          </cell>
          <cell r="AQ62">
            <v>3639.6387190910305</v>
          </cell>
        </row>
        <row r="63">
          <cell r="J63">
            <v>0.84901169559174927</v>
          </cell>
          <cell r="K63">
            <v>3606.3867296542044</v>
          </cell>
          <cell r="Z63">
            <v>0.90124485986211689</v>
          </cell>
          <cell r="AA63">
            <v>1972.1130605970593</v>
          </cell>
          <cell r="AP63">
            <v>0.84901169559174927</v>
          </cell>
          <cell r="AQ63">
            <v>3603.560902888094</v>
          </cell>
        </row>
        <row r="64">
          <cell r="J64">
            <v>0.84848311747309602</v>
          </cell>
          <cell r="K64">
            <v>3570.4969769222794</v>
          </cell>
          <cell r="Z64">
            <v>0.90102855697134132</v>
          </cell>
          <cell r="AA64">
            <v>1962.1524777915909</v>
          </cell>
          <cell r="AP64">
            <v>0.84848311747309602</v>
          </cell>
          <cell r="AQ64">
            <v>3567.6446918552729</v>
          </cell>
        </row>
        <row r="65">
          <cell r="J65">
            <v>0.84795086748354898</v>
          </cell>
          <cell r="K65">
            <v>3534.7684302535786</v>
          </cell>
          <cell r="Z65">
            <v>0.90081136812883766</v>
          </cell>
          <cell r="AA65">
            <v>1952.2146539326175</v>
          </cell>
          <cell r="AP65">
            <v>0.84795086748354898</v>
          </cell>
          <cell r="AQ65">
            <v>3531.8903695674899</v>
          </cell>
        </row>
        <row r="66">
          <cell r="J66">
            <v>0.84741490671196606</v>
          </cell>
          <cell r="K66">
            <v>3499.2013771465085</v>
          </cell>
          <cell r="Z66">
            <v>0.90059328771094171</v>
          </cell>
          <cell r="AA66">
            <v>1942.2995930590071</v>
          </cell>
          <cell r="AP66">
            <v>0.84741490671196606</v>
          </cell>
          <cell r="AQ66">
            <v>3496.2982216535161</v>
          </cell>
        </row>
        <row r="67">
          <cell r="J67">
            <v>0.84687519570045122</v>
          </cell>
          <cell r="K67">
            <v>3463.7961071783507</v>
          </cell>
          <cell r="Z67">
            <v>0.90037431004588897</v>
          </cell>
          <cell r="AA67">
            <v>1932.4072993504456</v>
          </cell>
          <cell r="AP67">
            <v>0.84687519570045122</v>
          </cell>
          <cell r="AQ67">
            <v>3460.8685357972349</v>
          </cell>
        </row>
        <row r="68">
          <cell r="J68">
            <v>0.84633169443488343</v>
          </cell>
          <cell r="K68">
            <v>3428.5529120065485</v>
          </cell>
          <cell r="Z68">
            <v>0.90015442941329971</v>
          </cell>
          <cell r="AA68">
            <v>1922.5377771280455</v>
          </cell>
          <cell r="AP68">
            <v>0.84633169443488343</v>
          </cell>
          <cell r="AQ68">
            <v>3425.6016017385323</v>
          </cell>
        </row>
        <row r="69">
          <cell r="J69">
            <v>0.84578436233525134</v>
          </cell>
          <cell r="K69">
            <v>3393.4720853696235</v>
          </cell>
          <cell r="Z69">
            <v>0.89993364004365817</v>
          </cell>
          <cell r="AA69">
            <v>1912.6910308549559</v>
          </cell>
          <cell r="AP69">
            <v>0.84578436233525134</v>
          </cell>
          <cell r="AQ69">
            <v>3390.4977112737993</v>
          </cell>
        </row>
        <row r="70">
          <cell r="J70">
            <v>0.84523315824579093</v>
          </cell>
          <cell r="K70">
            <v>3358.5539230876743</v>
          </cell>
          <cell r="Z70">
            <v>0.89971193611778466</v>
          </cell>
          <cell r="AA70">
            <v>1902.8670651369732</v>
          </cell>
          <cell r="AP70">
            <v>0.84523315824579093</v>
          </cell>
          <cell r="AQ70">
            <v>3355.5571582560192</v>
          </cell>
        </row>
        <row r="71">
          <cell r="J71">
            <v>0.8446780404249199</v>
          </cell>
          <cell r="K71">
            <v>3323.7987230624631</v>
          </cell>
          <cell r="Z71">
            <v>0.89948931176630065</v>
          </cell>
          <cell r="AA71">
            <v>1893.0658847231637</v>
          </cell>
          <cell r="AP71">
            <v>0.8446780404249199</v>
          </cell>
          <cell r="AQ71">
            <v>3320.7802385944283</v>
          </cell>
        </row>
        <row r="72">
          <cell r="J72">
            <v>0.84411896653496621</v>
          </cell>
          <cell r="K72">
            <v>3289.2067852770674</v>
          </cell>
          <cell r="Z72">
            <v>0.89926576106908773</v>
          </cell>
          <cell r="AA72">
            <v>1883.2874945064816</v>
          </cell>
          <cell r="AP72">
            <v>0.84411896653496621</v>
          </cell>
          <cell r="AQ72">
            <v>3286.1672502537394</v>
          </cell>
        </row>
        <row r="73">
          <cell r="J73">
            <v>0.84355589363168348</v>
          </cell>
          <cell r="K73">
            <v>3254.7784117950737</v>
          </cell>
          <cell r="Z73">
            <v>0.89904127805473866</v>
          </cell>
          <cell r="AA73">
            <v>1873.5318995243986</v>
          </cell>
          <cell r="AP73">
            <v>0.84355589363168348</v>
          </cell>
          <cell r="AQ73">
            <v>3251.718493252898</v>
          </cell>
        </row>
        <row r="74">
          <cell r="J74">
            <v>0.84298877815355</v>
          </cell>
          <cell r="K74">
            <v>3220.5139067593022</v>
          </cell>
          <cell r="Z74">
            <v>0.89881585670000197</v>
          </cell>
          <cell r="AA74">
            <v>1863.79910495953</v>
          </cell>
          <cell r="AP74">
            <v>0.84298877815355</v>
          </cell>
          <cell r="AQ74">
            <v>3217.4342696633666</v>
          </cell>
        </row>
        <row r="75">
          <cell r="J75">
            <v>0.84241757591084576</v>
          </cell>
          <cell r="K75">
            <v>3186.4135763900408</v>
          </cell>
          <cell r="Z75">
            <v>0.89858949092921936</v>
          </cell>
          <cell r="AA75">
            <v>1854.0891161402722</v>
          </cell>
          <cell r="AP75">
            <v>0.84241757591084576</v>
          </cell>
          <cell r="AQ75">
            <v>3183.3148836069049</v>
          </cell>
        </row>
        <row r="76">
          <cell r="J76">
            <v>0.84184224207450176</v>
          </cell>
          <cell r="K76">
            <v>3152.4777289827648</v>
          </cell>
          <cell r="Z76">
            <v>0.89836217461375512</v>
          </cell>
          <cell r="AA76">
            <v>1844.4019385414367</v>
          </cell>
          <cell r="AP76">
            <v>0.84184224207450176</v>
          </cell>
          <cell r="AQ76">
            <v>3149.3606412528325</v>
          </cell>
        </row>
        <row r="77">
          <cell r="J77">
            <v>0.84126273116471706</v>
          </cell>
          <cell r="K77">
            <v>3118.7066749053306</v>
          </cell>
          <cell r="Z77">
            <v>0.89813390157141904</v>
          </cell>
          <cell r="AA77">
            <v>1834.7375777848972</v>
          </cell>
          <cell r="AP77">
            <v>0.84126273116471706</v>
          </cell>
          <cell r="AQ77">
            <v>3115.5718508147579</v>
          </cell>
        </row>
        <row r="78">
          <cell r="J78">
            <v>0.84067899703933791</v>
          </cell>
          <cell r="K78">
            <v>3085.100726594615</v>
          </cell>
          <cell r="Z78">
            <v>0.89790466556588144</v>
          </cell>
          <cell r="AA78">
            <v>1825.0960396402306</v>
          </cell>
          <cell r="AP78">
            <v>0.84067899703933791</v>
          </cell>
          <cell r="AQ78">
            <v>3081.9488225467449</v>
          </cell>
        </row>
        <row r="79">
          <cell r="J79">
            <v>0.84009099288199185</v>
          </cell>
          <cell r="K79">
            <v>3051.6601985525813</v>
          </cell>
          <cell r="Z79">
            <v>0.89767446030608022</v>
          </cell>
          <cell r="AA79">
            <v>1815.4773300253705</v>
          </cell>
          <cell r="AP79">
            <v>0.84009099288199185</v>
          </cell>
          <cell r="AQ79">
            <v>3048.4918687388995</v>
          </cell>
        </row>
        <row r="80">
          <cell r="J80">
            <v>0.83949867118997357</v>
          </cell>
          <cell r="K80">
            <v>3018.3854073417479</v>
          </cell>
          <cell r="Z80">
            <v>0.8974432794456203</v>
          </cell>
          <cell r="AA80">
            <v>1805.8814550072595</v>
          </cell>
          <cell r="AP80">
            <v>0.83949867118997357</v>
          </cell>
          <cell r="AQ80">
            <v>3015.2013037123488</v>
          </cell>
        </row>
        <row r="81">
          <cell r="J81">
            <v>0.83890198376187408</v>
          </cell>
          <cell r="K81">
            <v>2985.276671580044</v>
          </cell>
          <cell r="Z81">
            <v>0.89721111658216568</v>
          </cell>
          <cell r="AA81">
            <v>1796.3084208025089</v>
          </cell>
          <cell r="AP81">
            <v>0.83890198376187408</v>
          </cell>
          <cell r="AQ81">
            <v>2982.0774438136009</v>
          </cell>
        </row>
        <row r="82">
          <cell r="J82">
            <v>0.83830088168494898</v>
          </cell>
          <cell r="K82">
            <v>2952.3343119350152</v>
          </cell>
          <cell r="Z82">
            <v>0.89697796525682316</v>
          </cell>
          <cell r="AA82">
            <v>1786.7582337780598</v>
          </cell>
          <cell r="AP82">
            <v>0.83830088168494898</v>
          </cell>
          <cell r="AQ82">
            <v>2949.1206074082493</v>
          </cell>
        </row>
        <row r="83">
          <cell r="J83">
            <v>0.83769531532221764</v>
          </cell>
          <cell r="K83">
            <v>2919.5586511173633</v>
          </cell>
          <cell r="Z83">
            <v>0.89674381895351762</v>
          </cell>
          <cell r="AA83">
            <v>1777.2309004518499</v>
          </cell>
          <cell r="AP83">
            <v>0.83769531532221764</v>
          </cell>
          <cell r="AQ83">
            <v>2916.3311148739986</v>
          </cell>
        </row>
        <row r="84">
          <cell r="J84">
            <v>0.83708523429928916</v>
          </cell>
          <cell r="K84">
            <v>2886.9500138737949</v>
          </cell>
          <cell r="Z84">
            <v>0.89650867109835952</v>
          </cell>
          <cell r="AA84">
            <v>1767.7264274934853</v>
          </cell>
          <cell r="AP84">
            <v>0.83708523429928916</v>
          </cell>
          <cell r="AQ84">
            <v>2883.7092885929937</v>
          </cell>
        </row>
        <row r="85">
          <cell r="J85">
            <v>0.83647058749090597</v>
          </cell>
          <cell r="K85">
            <v>2854.5087269791502</v>
          </cell>
          <cell r="Z85">
            <v>0.89627251505900385</v>
          </cell>
          <cell r="AA85">
            <v>1758.2448217249116</v>
          </cell>
          <cell r="AP85">
            <v>0.83647058749090597</v>
          </cell>
          <cell r="AQ85">
            <v>2851.2554529434196</v>
          </cell>
        </row>
        <row r="86">
          <cell r="J86">
            <v>0.83585132300720044</v>
          </cell>
          <cell r="K86">
            <v>2822.2351192277779</v>
          </cell>
          <cell r="Z86">
            <v>0.89603534414400055</v>
          </cell>
          <cell r="AA86">
            <v>1748.7860901210979</v>
          </cell>
          <cell r="AP86">
            <v>0.83585132300720044</v>
          </cell>
          <cell r="AQ86">
            <v>2818.9699342903423</v>
          </cell>
        </row>
        <row r="87">
          <cell r="J87">
            <v>0.83522738817965614</v>
          </cell>
          <cell r="K87">
            <v>2790.1295214241436</v>
          </cell>
          <cell r="Z87">
            <v>0.89579715160213669</v>
          </cell>
          <cell r="AA87">
            <v>1739.350239810715</v>
          </cell>
          <cell r="AP87">
            <v>0.83522738817965614</v>
          </cell>
          <cell r="AQ87">
            <v>2786.8530609757704</v>
          </cell>
        </row>
        <row r="88">
          <cell r="J88">
            <v>0.83459872954676717</v>
          </cell>
          <cell r="K88">
            <v>2758.1922663726227</v>
          </cell>
          <cell r="Z88">
            <v>0.89555793062176914</v>
          </cell>
          <cell r="AA88">
            <v>1729.937278076826</v>
          </cell>
          <cell r="AP88">
            <v>0.83459872954676717</v>
          </cell>
          <cell r="AQ88">
            <v>2754.9051633078952</v>
          </cell>
        </row>
        <row r="89">
          <cell r="J89">
            <v>0.83396529283938825</v>
          </cell>
          <cell r="K89">
            <v>2726.4236888664682</v>
          </cell>
          <cell r="Z89">
            <v>0.89531767433014897</v>
          </cell>
          <cell r="AA89">
            <v>1720.5472123575742</v>
          </cell>
          <cell r="AP89">
            <v>0.83396529283938825</v>
          </cell>
          <cell r="AQ89">
            <v>2723.1265735494935</v>
          </cell>
        </row>
        <row r="90">
          <cell r="J90">
            <v>0.83332702296576722</v>
          </cell>
          <cell r="K90">
            <v>2694.8241256759029</v>
          </cell>
          <cell r="Z90">
            <v>0.89507637579273669</v>
          </cell>
          <cell r="AA90">
            <v>1711.1800502468823</v>
          </cell>
          <cell r="AP90">
            <v>0.83332702296576722</v>
          </cell>
          <cell r="AQ90">
            <v>2691.5176259054524</v>
          </cell>
        </row>
        <row r="91">
          <cell r="J91">
            <v>0.8326838639962536</v>
          </cell>
          <cell r="K91">
            <v>2663.3939155353164</v>
          </cell>
          <cell r="Z91">
            <v>0.89483402801250822</v>
          </cell>
          <cell r="AA91">
            <v>1701.8357994951486</v>
          </cell>
          <cell r="AP91">
            <v>0.8326838639962536</v>
          </cell>
          <cell r="AQ91">
            <v>2660.0786565093849</v>
          </cell>
        </row>
        <row r="92">
          <cell r="J92">
            <v>0.8320357591476738</v>
          </cell>
          <cell r="K92">
            <v>2632.1333991295251</v>
          </cell>
          <cell r="Z92">
            <v>0.89459062392925159</v>
          </cell>
          <cell r="AA92">
            <v>1692.514468009952</v>
          </cell>
          <cell r="AP92">
            <v>0.8320357591476738</v>
          </cell>
          <cell r="AQ92">
            <v>2628.8100034092977</v>
          </cell>
        </row>
        <row r="93">
          <cell r="J93">
            <v>0.8313826507673665</v>
          </cell>
          <cell r="K93">
            <v>2601.0429190790674</v>
          </cell>
          <cell r="Z93">
            <v>0.89434615641885407</v>
          </cell>
          <cell r="AA93">
            <v>1683.2160638567611</v>
          </cell>
          <cell r="AP93">
            <v>0.8313826507673665</v>
          </cell>
          <cell r="AQ93">
            <v>2597.7120065522922</v>
          </cell>
        </row>
        <row r="94">
          <cell r="J94">
            <v>0.83072448031686685</v>
          </cell>
          <cell r="K94">
            <v>2570.1228199244943</v>
          </cell>
          <cell r="Z94">
            <v>0.89410061829257981</v>
          </cell>
          <cell r="AA94">
            <v>1673.9405952596451</v>
          </cell>
          <cell r="AP94">
            <v>0.83072448031686685</v>
          </cell>
          <cell r="AQ94">
            <v>2566.785007768246</v>
          </cell>
        </row>
        <row r="95">
          <cell r="J95">
            <v>0.83006118835523501</v>
          </cell>
          <cell r="K95">
            <v>2539.3734481096162</v>
          </cell>
          <cell r="Z95">
            <v>0.89385400229633805</v>
          </cell>
          <cell r="AA95">
            <v>1664.6880706019883</v>
          </cell>
          <cell r="AP95">
            <v>0.83006118835523501</v>
          </cell>
          <cell r="AQ95">
            <v>2536.0293507524407</v>
          </cell>
        </row>
        <row r="96">
          <cell r="J96">
            <v>0.82939271452201646</v>
          </cell>
          <cell r="K96">
            <v>2508.7951519636722</v>
          </cell>
          <cell r="Z96">
            <v>0.89360630110994066</v>
          </cell>
          <cell r="AA96">
            <v>1655.4584984272142</v>
          </cell>
          <cell r="AP96">
            <v>0.82939271452201646</v>
          </cell>
          <cell r="AQ96">
            <v>2505.4453810471073</v>
          </cell>
        </row>
        <row r="97">
          <cell r="J97">
            <v>0.82871899751982669</v>
          </cell>
          <cell r="K97">
            <v>2478.3882816823771</v>
          </cell>
          <cell r="Z97">
            <v>0.89335750734635033</v>
          </cell>
          <cell r="AA97">
            <v>1646.2518874395075</v>
          </cell>
          <cell r="AP97">
            <v>0.82871899751982669</v>
          </cell>
          <cell r="AQ97">
            <v>2475.0334460218346</v>
          </cell>
        </row>
        <row r="98">
          <cell r="J98">
            <v>0.82803997509655147</v>
          </cell>
          <cell r="K98">
            <v>2448.1531893078109</v>
          </cell>
          <cell r="Z98">
            <v>0.89310761355091806</v>
          </cell>
          <cell r="AA98">
            <v>1637.0682465045438</v>
          </cell>
          <cell r="AP98">
            <v>0.82803997509655147</v>
          </cell>
          <cell r="AQ98">
            <v>2444.7938948528158</v>
          </cell>
        </row>
        <row r="99">
          <cell r="J99">
            <v>0.82735558402715115</v>
          </cell>
          <cell r="K99">
            <v>2418.0902287071031</v>
          </cell>
          <cell r="Z99">
            <v>0.89285661220061063</v>
          </cell>
          <cell r="AA99">
            <v>1627.9075846502233</v>
          </cell>
          <cell r="AP99">
            <v>0.82735558402715115</v>
          </cell>
          <cell r="AQ99">
            <v>2414.7270785008709</v>
          </cell>
        </row>
        <row r="100">
          <cell r="J100">
            <v>0.82666576009506121</v>
          </cell>
          <cell r="K100">
            <v>2388.1997555498679</v>
          </cell>
          <cell r="Z100">
            <v>0.89260449570322731</v>
          </cell>
          <cell r="AA100">
            <v>1618.7699110674052</v>
          </cell>
          <cell r="AP100">
            <v>0.82666576009506121</v>
          </cell>
          <cell r="AQ100">
            <v>2384.8333496882215</v>
          </cell>
        </row>
        <row r="101">
          <cell r="J101">
            <v>0.82597043807317783</v>
          </cell>
          <cell r="K101">
            <v>2358.4821272843456</v>
          </cell>
          <cell r="Z101">
            <v>0.89235125639660595</v>
          </cell>
          <cell r="AA101">
            <v>1609.6552351106534</v>
          </cell>
          <cell r="AP101">
            <v>0.82597043807317783</v>
          </cell>
          <cell r="AQ101">
            <v>2355.1130628739561</v>
          </cell>
        </row>
        <row r="102">
          <cell r="J102">
            <v>0.82526955170441807</v>
          </cell>
          <cell r="K102">
            <v>2328.9377031122094</v>
          </cell>
          <cell r="Z102">
            <v>0.89209688654781782</v>
          </cell>
          <cell r="AA102">
            <v>1600.5635662989775</v>
          </cell>
          <cell r="AP102">
            <v>0.82526955170441807</v>
          </cell>
          <cell r="AQ102">
            <v>2325.5665742281485</v>
          </cell>
        </row>
        <row r="103">
          <cell r="J103">
            <v>0.82456303368184425</v>
          </cell>
          <cell r="K103">
            <v>2299.5668439619767</v>
          </cell>
          <cell r="Z103">
            <v>0.89184137835235244</v>
          </cell>
          <cell r="AA103">
            <v>1591.4949143165868</v>
          </cell>
          <cell r="AP103">
            <v>0.82456303368184425</v>
          </cell>
          <cell r="AQ103">
            <v>2296.1942416045717</v>
          </cell>
        </row>
        <row r="104">
          <cell r="J104">
            <v>0.8238508156283415</v>
          </cell>
          <cell r="K104">
            <v>2270.3699124609834</v>
          </cell>
          <cell r="Z104">
            <v>0.8915847239332898</v>
          </cell>
          <cell r="AA104">
            <v>1582.4492890136405</v>
          </cell>
          <cell r="AP104">
            <v>0.8238508156283415</v>
          </cell>
          <cell r="AQ104">
            <v>2266.9964245119686</v>
          </cell>
        </row>
        <row r="105">
          <cell r="J105">
            <v>0.82313282807583787</v>
          </cell>
          <cell r="K105">
            <v>2241.3472729058658</v>
          </cell>
          <cell r="Z105">
            <v>0.89132691534046182</v>
          </cell>
          <cell r="AA105">
            <v>1573.426700407008</v>
          </cell>
          <cell r="AP105">
            <v>0.82313282807583787</v>
          </cell>
          <cell r="AQ105">
            <v>2237.9734840838141</v>
          </cell>
        </row>
        <row r="106">
          <cell r="J106">
            <v>0.82240900044405318</v>
          </cell>
          <cell r="K106">
            <v>2212.4992912314983</v>
          </cell>
          <cell r="Z106">
            <v>0.89106794454960292</v>
          </cell>
          <cell r="AA106">
            <v>1564.4271586810298</v>
          </cell>
          <cell r="AP106">
            <v>0.82240900044405318</v>
          </cell>
          <cell r="AQ106">
            <v>2209.1257830465279</v>
          </cell>
        </row>
        <row r="107">
          <cell r="J107">
            <v>0.82167926101876765</v>
          </cell>
          <cell r="K107">
            <v>2183.8263349783301</v>
          </cell>
          <cell r="Z107">
            <v>0.89080780346148747</v>
          </cell>
          <cell r="AA107">
            <v>1555.4506741882856</v>
          </cell>
          <cell r="AP107">
            <v>0.82167926101876765</v>
          </cell>
          <cell r="AQ107">
            <v>2180.4536856860677</v>
          </cell>
        </row>
        <row r="108">
          <cell r="J108">
            <v>0.82094353692959643</v>
          </cell>
          <cell r="K108">
            <v>2155.3287732580575</v>
          </cell>
          <cell r="Z108">
            <v>0.89054648390105584</v>
          </cell>
          <cell r="AA108">
            <v>1546.4972574503636</v>
          </cell>
          <cell r="AP108">
            <v>0.82094353692959643</v>
          </cell>
          <cell r="AQ108">
            <v>2151.9575578128579</v>
          </cell>
        </row>
        <row r="109">
          <cell r="J109">
            <v>0.82020175412725727</v>
          </cell>
          <cell r="K109">
            <v>2127.0069767175846</v>
          </cell>
          <cell r="Z109">
            <v>0.89028397761652911</v>
          </cell>
          <cell r="AA109">
            <v>1537.5669191586337</v>
          </cell>
          <cell r="AP109">
            <v>0.82020175412725727</v>
          </cell>
          <cell r="AQ109">
            <v>2123.6377667249872</v>
          </cell>
        </row>
        <row r="110">
          <cell r="J110">
            <v>0.81945383736031907</v>
          </cell>
          <cell r="K110">
            <v>2098.861317501201</v>
          </cell>
          <cell r="Z110">
            <v>0.8900202762785101</v>
          </cell>
          <cell r="AA110">
            <v>1528.6596701750302</v>
          </cell>
          <cell r="AP110">
            <v>0.81945383736031907</v>
          </cell>
          <cell r="AQ110">
            <v>2095.4946811696141</v>
          </cell>
        </row>
        <row r="111">
          <cell r="J111">
            <v>0.8186997101514184</v>
          </cell>
          <cell r="K111">
            <v>2070.8921692109134</v>
          </cell>
          <cell r="Z111">
            <v>0.88975537147907235</v>
          </cell>
          <cell r="AA111">
            <v>1519.7755215328305</v>
          </cell>
          <cell r="AP111">
            <v>0.8186997101514184</v>
          </cell>
          <cell r="AQ111">
            <v>2067.5286713025198</v>
          </cell>
        </row>
        <row r="112">
          <cell r="J112">
            <v>0.81793929477292859</v>
          </cell>
          <cell r="K112">
            <v>2043.099906864868</v>
          </cell>
          <cell r="Z112">
            <v>0.88948925473083684</v>
          </cell>
          <cell r="AA112">
            <v>1510.9144844374446</v>
          </cell>
          <cell r="AP112">
            <v>0.81793929477292859</v>
          </cell>
          <cell r="AQ112">
            <v>2039.7401086457355</v>
          </cell>
        </row>
        <row r="113">
          <cell r="J113">
            <v>0.8171725122220701</v>
          </cell>
          <cell r="K113">
            <v>2015.4849068537978</v>
          </cell>
          <cell r="Z113">
            <v>0.88922191746603518</v>
          </cell>
          <cell r="AA113">
            <v>1502.0765702672052</v>
          </cell>
          <cell r="AP113">
            <v>0.8171725122220701</v>
          </cell>
          <cell r="AQ113">
            <v>2012.1293660431857</v>
          </cell>
        </row>
        <row r="114">
          <cell r="J114">
            <v>0.81639928219544533</v>
          </cell>
          <cell r="K114">
            <v>1988.0475468954155</v>
          </cell>
          <cell r="Z114">
            <v>0.88895335103555972</v>
          </cell>
          <cell r="AA114">
            <v>1493.2617905741636</v>
          </cell>
          <cell r="AP114">
            <v>0.81639928219544533</v>
          </cell>
          <cell r="AQ114">
            <v>1984.6968176142657</v>
          </cell>
        </row>
        <row r="115">
          <cell r="J115">
            <v>0.8156195230629838</v>
          </cell>
          <cell r="K115">
            <v>1960.7882059866897</v>
          </cell>
          <cell r="Z115">
            <v>0.8886835467080002</v>
          </cell>
          <cell r="AA115">
            <v>1484.4701570848874</v>
          </cell>
          <cell r="AP115">
            <v>0.8156195230629838</v>
          </cell>
          <cell r="AQ115">
            <v>1957.4428387052928</v>
          </cell>
        </row>
        <row r="116">
          <cell r="J116">
            <v>0.81483315184128424</v>
          </cell>
          <cell r="K116">
            <v>1933.7072643539207</v>
          </cell>
          <cell r="Z116">
            <v>0.88841249566866742</v>
          </cell>
          <cell r="AA116">
            <v>1475.7016817012652</v>
          </cell>
          <cell r="AP116">
            <v>0.81483315184128424</v>
          </cell>
          <cell r="AQ116">
            <v>1930.3678058387427</v>
          </cell>
        </row>
        <row r="117">
          <cell r="J117">
            <v>0.81404008416633455</v>
          </cell>
          <cell r="K117">
            <v>1906.8051034005446</v>
          </cell>
          <cell r="Z117">
            <v>0.88814018901860192</v>
          </cell>
          <cell r="AA117">
            <v>1466.9563765013138</v>
          </cell>
          <cell r="AP117">
            <v>0.81404008416633455</v>
          </cell>
          <cell r="AQ117">
            <v>1903.4720966602047</v>
          </cell>
        </row>
        <row r="118">
          <cell r="J118">
            <v>0.81324023426559666</v>
          </cell>
          <cell r="K118">
            <v>1880.0821056525779</v>
          </cell>
          <cell r="Z118">
            <v>0.88786661777356979</v>
          </cell>
          <cell r="AA118">
            <v>1458.2342537399866</v>
          </cell>
          <cell r="AP118">
            <v>0.81324023426559666</v>
          </cell>
          <cell r="AQ118">
            <v>1876.7560898829672</v>
          </cell>
        </row>
        <row r="119">
          <cell r="J119">
            <v>0.81243351492943883</v>
          </cell>
          <cell r="K119">
            <v>1853.538654701624</v>
          </cell>
          <cell r="Z119">
            <v>0.88759177286304292</v>
          </cell>
          <cell r="AA119">
            <v>1449.5353258499929</v>
          </cell>
          <cell r="AP119">
            <v>0.81243351492943883</v>
          </cell>
          <cell r="AQ119">
            <v>1850.220165230151</v>
          </cell>
        </row>
        <row r="120">
          <cell r="J120">
            <v>0.81161983748189781</v>
          </cell>
          <cell r="K120">
            <v>1827.1751351453599</v>
          </cell>
          <cell r="Z120">
            <v>0.88731564512916716</v>
          </cell>
          <cell r="AA120">
            <v>1440.8596054426146</v>
          </cell>
          <cell r="AP120">
            <v>0.81161983748189781</v>
          </cell>
          <cell r="AQ120">
            <v>1823.8647033743139</v>
          </cell>
        </row>
        <row r="121">
          <cell r="J121">
            <v>0.81079911175075392</v>
          </cell>
          <cell r="K121">
            <v>1800.9919325254</v>
          </cell>
          <cell r="Z121">
            <v>0.88703822532571175</v>
          </cell>
          <cell r="AA121">
            <v>1432.2071053085288</v>
          </cell>
          <cell r="AP121">
            <v>0.81079911175075392</v>
          </cell>
          <cell r="AQ121">
            <v>1797.6900858744198</v>
          </cell>
        </row>
        <row r="122">
          <cell r="J122">
            <v>0.80997124603690129</v>
          </cell>
          <cell r="K122">
            <v>1774.9894332624613</v>
          </cell>
          <cell r="Z122">
            <v>0.88675950411700777</v>
          </cell>
          <cell r="AA122">
            <v>1423.5778384186358</v>
          </cell>
          <cell r="AP122">
            <v>0.80997124603690129</v>
          </cell>
          <cell r="AQ122">
            <v>1771.6966951100978</v>
          </cell>
        </row>
        <row r="123">
          <cell r="J123">
            <v>0.80913614708299519</v>
          </cell>
          <cell r="K123">
            <v>1749.1680245887239</v>
          </cell>
          <cell r="Z123">
            <v>0.88647947207686872</v>
          </cell>
          <cell r="AA123">
            <v>1414.9718179248891</v>
          </cell>
          <cell r="AP123">
            <v>0.80913614708299519</v>
          </cell>
          <cell r="AQ123">
            <v>1745.8849142130873</v>
          </cell>
        </row>
        <row r="124">
          <cell r="J124">
            <v>0.80829372004135647</v>
          </cell>
          <cell r="K124">
            <v>1723.5280944772926</v>
          </cell>
          <cell r="Z124">
            <v>0.88619811968749684</v>
          </cell>
          <cell r="AA124">
            <v>1406.3890571611307</v>
          </cell>
          <cell r="AP124">
            <v>0.80829372004135647</v>
          </cell>
          <cell r="AQ124">
            <v>1720.2551269957685</v>
          </cell>
        </row>
        <row r="125">
          <cell r="J125">
            <v>0.80744386844111482</v>
          </cell>
          <cell r="K125">
            <v>1698.0700315686563</v>
          </cell>
          <cell r="Z125">
            <v>0.88591543733837308</v>
          </cell>
          <cell r="AA125">
            <v>1397.8295696439275</v>
          </cell>
          <cell r="AP125">
            <v>0.80744386844111482</v>
          </cell>
          <cell r="AQ125">
            <v>1694.8077178766855</v>
          </cell>
        </row>
        <row r="126">
          <cell r="J126">
            <v>0.80658649415457029</v>
          </cell>
          <cell r="K126">
            <v>1672.7942250940446</v>
          </cell>
          <cell r="Z126">
            <v>0.88563141532513134</v>
          </cell>
          <cell r="AA126">
            <v>1389.2933690734162</v>
          </cell>
          <cell r="AP126">
            <v>0.80658649415457029</v>
          </cell>
          <cell r="AQ126">
            <v>1669.5430718029504</v>
          </cell>
        </row>
        <row r="127">
          <cell r="J127">
            <v>0.80572149736275289</v>
          </cell>
          <cell r="K127">
            <v>1647.7010647955647</v>
          </cell>
          <cell r="Z127">
            <v>0.88534604384841642</v>
          </cell>
          <cell r="AA127">
            <v>1380.7804693341463</v>
          </cell>
          <cell r="AP127">
            <v>0.80572149736275289</v>
          </cell>
          <cell r="AQ127">
            <v>1644.461574169419</v>
          </cell>
        </row>
        <row r="128">
          <cell r="J128">
            <v>0.80484877652015929</v>
          </cell>
          <cell r="K128">
            <v>1622.7909408430157</v>
          </cell>
          <cell r="Z128">
            <v>0.88505931301272511</v>
          </cell>
          <cell r="AA128">
            <v>1372.2908844959316</v>
          </cell>
          <cell r="AP128">
            <v>0.80484877652015929</v>
          </cell>
          <cell r="AQ128">
            <v>1619.5636107345324</v>
          </cell>
        </row>
        <row r="129">
          <cell r="J129">
            <v>0.80396822831864423</v>
          </cell>
          <cell r="K129">
            <v>1598.064243747257</v>
          </cell>
          <cell r="Z129">
            <v>0.88477121282523052</v>
          </cell>
          <cell r="AA129">
            <v>1363.8246288147011</v>
          </cell>
          <cell r="AP129">
            <v>0.80396822831864423</v>
          </cell>
          <cell r="AQ129">
            <v>1594.8495675327024</v>
          </cell>
        </row>
        <row r="130">
          <cell r="J130">
            <v>0.80307974765044565</v>
          </cell>
          <cell r="K130">
            <v>1573.5213642700153</v>
          </cell>
          <cell r="Z130">
            <v>0.88448173319459023</v>
          </cell>
          <cell r="AA130">
            <v>1355.3817167333575</v>
          </cell>
          <cell r="AP130">
            <v>0.80307974765044565</v>
          </cell>
          <cell r="AQ130">
            <v>1570.3198307831242</v>
          </cell>
        </row>
        <row r="131">
          <cell r="J131">
            <v>0.80218322757031968</v>
          </cell>
          <cell r="K131">
            <v>1549.1626933300065</v>
          </cell>
          <cell r="Z131">
            <v>0.88419086392973434</v>
          </cell>
          <cell r="AA131">
            <v>1346.962162882636</v>
          </cell>
          <cell r="AP131">
            <v>0.80218322757031968</v>
          </cell>
          <cell r="AQ131">
            <v>1545.9747867948934</v>
          </cell>
        </row>
        <row r="132">
          <cell r="J132">
            <v>0.80127855925676228</v>
          </cell>
          <cell r="K132">
            <v>1524.9886219052389</v>
          </cell>
          <cell r="Z132">
            <v>0.88389859473863974</v>
          </cell>
          <cell r="AA132">
            <v>1338.5659820819687</v>
          </cell>
          <cell r="AP132">
            <v>0.80127855925676228</v>
          </cell>
          <cell r="AQ132">
            <v>1521.8148218682941</v>
          </cell>
        </row>
        <row r="133">
          <cell r="J133">
            <v>0.80036563197229449</v>
          </cell>
          <cell r="K133">
            <v>1500.9995409313774</v>
          </cell>
          <cell r="Z133">
            <v>0.88360491522708318</v>
          </cell>
          <cell r="AA133">
            <v>1330.1931893403514</v>
          </cell>
          <cell r="AP133">
            <v>0.80036563197229449</v>
          </cell>
          <cell r="AQ133">
            <v>1497.840322192139</v>
          </cell>
        </row>
        <row r="134">
          <cell r="J134">
            <v>0.79944433302278439</v>
          </cell>
          <cell r="K134">
            <v>1477.1958411960161</v>
          </cell>
          <cell r="Z134">
            <v>0.88330981489737703</v>
          </cell>
          <cell r="AA134">
            <v>1321.8437998572128</v>
          </cell>
          <cell r="AP134">
            <v>0.79944433302278439</v>
          </cell>
          <cell r="AQ134">
            <v>1474.0516737370044</v>
          </cell>
        </row>
        <row r="135">
          <cell r="J135">
            <v>0.79851454771578212</v>
          </cell>
          <cell r="K135">
            <v>1453.5779132287339</v>
          </cell>
          <cell r="Z135">
            <v>0.88301328314708705</v>
          </cell>
          <cell r="AA135">
            <v>1313.5178290232905</v>
          </cell>
          <cell r="AP135">
            <v>0.79851454771578212</v>
          </cell>
          <cell r="AQ135">
            <v>1450.4492621442446</v>
          </cell>
        </row>
        <row r="136">
          <cell r="J136">
            <v>0.79757615931784243</v>
          </cell>
          <cell r="K136">
            <v>1430.1461471867785</v>
          </cell>
          <cell r="Z136">
            <v>0.88271530926772934</v>
          </cell>
          <cell r="AA136">
            <v>1305.2152924215047</v>
          </cell>
          <cell r="AP136">
            <v>0.79757615931784243</v>
          </cell>
          <cell r="AQ136">
            <v>1427.033472610618</v>
          </cell>
        </row>
        <row r="137">
          <cell r="J137">
            <v>0.79662904901080456</v>
          </cell>
          <cell r="K137">
            <v>1406.9009327362298</v>
          </cell>
          <cell r="Z137">
            <v>0.88241588244345182</v>
          </cell>
          <cell r="AA137">
            <v>1296.9362058278423</v>
          </cell>
          <cell r="AP137">
            <v>0.79662904901080456</v>
          </cell>
          <cell r="AQ137">
            <v>1333.6144552799703</v>
          </cell>
        </row>
        <row r="138">
          <cell r="J138">
            <v>0.79567309584700618</v>
          </cell>
          <cell r="K138">
            <v>1383.84265892849</v>
          </cell>
          <cell r="Z138">
            <v>0.88211499174969088</v>
          </cell>
          <cell r="AA138">
            <v>1288.6805852122354</v>
          </cell>
          <cell r="AP138">
            <v>0.79567309584700618</v>
          </cell>
          <cell r="AQ138">
            <v>1246.1388760485754</v>
          </cell>
        </row>
        <row r="139">
          <cell r="J139">
            <v>0.79470817670340044</v>
          </cell>
          <cell r="K139">
            <v>1360.9717140719381</v>
          </cell>
          <cell r="Z139">
            <v>0.88181262615181222</v>
          </cell>
          <cell r="AA139">
            <v>1280.4484467394527</v>
          </cell>
          <cell r="AP139">
            <v>0.79470817670340044</v>
          </cell>
          <cell r="AQ139">
            <v>1164.237811128977</v>
          </cell>
        </row>
        <row r="140">
          <cell r="J140">
            <v>0.79373416623454851</v>
          </cell>
          <cell r="K140">
            <v>1338.2884855985828</v>
          </cell>
          <cell r="Z140">
            <v>0.88150877450373077</v>
          </cell>
          <cell r="AA140">
            <v>1272.2398067699842</v>
          </cell>
          <cell r="AP140">
            <v>0.79373416623454851</v>
          </cell>
          <cell r="AQ140">
            <v>1087.5647596930098</v>
          </cell>
        </row>
        <row r="141">
          <cell r="J141">
            <v>0.79275093682445508</v>
          </cell>
          <cell r="K141">
            <v>1315.7933599255484</v>
          </cell>
          <cell r="Z141">
            <v>0.88120342554650732</v>
          </cell>
          <cell r="AA141">
            <v>1264.0546818609353</v>
          </cell>
          <cell r="AP141">
            <v>0.79275093682445508</v>
          </cell>
          <cell r="AQ141">
            <v>1015.7943052173401</v>
          </cell>
        </row>
        <row r="142">
          <cell r="J142">
            <v>0.79175835853722099</v>
          </cell>
          <cell r="K142">
            <v>1293.4867223112062</v>
          </cell>
          <cell r="Z142">
            <v>0.88089656790692739</v>
          </cell>
          <cell r="AA142">
            <v>1255.8930887669217</v>
          </cell>
          <cell r="AP142">
            <v>0.79175835853722099</v>
          </cell>
          <cell r="AQ142">
            <v>948.62085553584222</v>
          </cell>
        </row>
        <row r="143">
          <cell r="J143">
            <v>0.79075629906647682</v>
          </cell>
          <cell r="K143">
            <v>1271.3689567057831</v>
          </cell>
          <cell r="Z143">
            <v>0.88058819009605738</v>
          </cell>
          <cell r="AA143">
            <v>1247.7550444409671</v>
          </cell>
          <cell r="AP143">
            <v>0.79075629906647682</v>
          </cell>
          <cell r="AQ143">
            <v>885.75745703130224</v>
          </cell>
        </row>
        <row r="144">
          <cell r="J144">
            <v>0.7897446236835689</v>
          </cell>
          <cell r="K144">
            <v>1249.440445596251</v>
          </cell>
          <cell r="Z144">
            <v>0.88027828050777834</v>
          </cell>
          <cell r="AA144">
            <v>1239.6405660354033</v>
          </cell>
          <cell r="AP144">
            <v>0.7897446236835689</v>
          </cell>
          <cell r="AQ144">
            <v>826.93467866104049</v>
          </cell>
        </row>
        <row r="145">
          <cell r="J145">
            <v>0.78872319518446066</v>
          </cell>
          <cell r="K145">
            <v>1227.7015698453035</v>
          </cell>
          <cell r="Z145">
            <v>0.87996682741729981</v>
          </cell>
          <cell r="AA145">
            <v>1231.549670902773</v>
          </cell>
          <cell r="AP145">
            <v>0.78872319518446066</v>
          </cell>
          <cell r="AQ145">
            <v>771.89956175824125</v>
          </cell>
        </row>
        <row r="146">
          <cell r="J146">
            <v>0.78769187383532069</v>
          </cell>
          <cell r="K146">
            <v>1206.1527085242262</v>
          </cell>
          <cell r="Z146">
            <v>0.87965381897964756</v>
          </cell>
          <cell r="AA146">
            <v>1223.4823765967346</v>
          </cell>
          <cell r="AP146">
            <v>0.78769187383532069</v>
          </cell>
          <cell r="AQ146">
            <v>720.41463178392178</v>
          </cell>
        </row>
        <row r="147">
          <cell r="J147">
            <v>0.78665051731675717</v>
          </cell>
          <cell r="K147">
            <v>1184.7942387394492</v>
          </cell>
          <cell r="Z147">
            <v>0.87933924322813284</v>
          </cell>
          <cell r="AA147">
            <v>1215.4387008729716</v>
          </cell>
          <cell r="AP147">
            <v>0.78665051731675717</v>
          </cell>
          <cell r="AQ147">
            <v>672.25696842436344</v>
          </cell>
        </row>
        <row r="148">
          <cell r="J148">
            <v>0.78559898066666756</v>
          </cell>
          <cell r="K148">
            <v>1163.6265354525688</v>
          </cell>
          <cell r="Z148">
            <v>0.87902308807279528</v>
          </cell>
          <cell r="AA148">
            <v>1207.4186616901</v>
          </cell>
          <cell r="AP148">
            <v>0.78559898066666756</v>
          </cell>
          <cell r="AQ148">
            <v>627.21733063619081</v>
          </cell>
        </row>
        <row r="149">
          <cell r="J149">
            <v>0.78453711622166378</v>
          </cell>
          <cell r="K149">
            <v>1142.649971293627</v>
          </cell>
          <cell r="Z149">
            <v>0.87870534129882205</v>
          </cell>
          <cell r="AA149">
            <v>1199.4222772105823</v>
          </cell>
          <cell r="AP149">
            <v>0.78453711622166378</v>
          </cell>
          <cell r="AQ149">
            <v>585.09933343684804</v>
          </cell>
        </row>
        <row r="150">
          <cell r="J150">
            <v>0.78346477355703625</v>
          </cell>
          <cell r="K150">
            <v>1121.8649163674136</v>
          </cell>
          <cell r="Z150">
            <v>0.87838599056494582</v>
          </cell>
          <cell r="AA150">
            <v>1191.4495658016413</v>
          </cell>
          <cell r="AP150">
            <v>0.78346477355703625</v>
          </cell>
          <cell r="AQ150">
            <v>545.71867342264386</v>
          </cell>
        </row>
        <row r="151">
          <cell r="J151">
            <v>0.78238179942521946</v>
          </cell>
          <cell r="K151">
            <v>1101.2717380525651</v>
          </cell>
          <cell r="Z151">
            <v>0.87806502340181458</v>
          </cell>
          <cell r="AA151">
            <v>1183.500546036176</v>
          </cell>
          <cell r="AP151">
            <v>0.78238179942521946</v>
          </cell>
          <cell r="AQ151">
            <v>508.90240017043908</v>
          </cell>
        </row>
        <row r="152">
          <cell r="J152">
            <v>0.78128803769271848</v>
          </cell>
          <cell r="K152">
            <v>1080.8708007932189</v>
          </cell>
          <cell r="Z152">
            <v>0.87774242721033924</v>
          </cell>
          <cell r="AA152">
            <v>1175.5752366936795</v>
          </cell>
          <cell r="AP152">
            <v>0.78128803769271848</v>
          </cell>
          <cell r="AQ152">
            <v>474.48823084304462</v>
          </cell>
        </row>
        <row r="153">
          <cell r="J153">
            <v>0.78018332927545497</v>
          </cell>
          <cell r="K153">
            <v>1060.6624658829749</v>
          </cell>
          <cell r="Z153">
            <v>0.87741818926001414</v>
          </cell>
          <cell r="AA153">
            <v>1167.6736567611581</v>
          </cell>
          <cell r="AP153">
            <v>0.78018332927545497</v>
          </cell>
          <cell r="AQ153">
            <v>442.32390547302236</v>
          </cell>
        </row>
        <row r="154">
          <cell r="J154">
            <v>0.77906751207249514</v>
          </cell>
          <cell r="K154">
            <v>1040.6470912409115</v>
          </cell>
          <cell r="Z154">
            <v>0.87709229668721289</v>
          </cell>
          <cell r="AA154">
            <v>1159.7958254340533</v>
          </cell>
          <cell r="AP154">
            <v>0.77906751207249514</v>
          </cell>
          <cell r="AQ154">
            <v>412.2665805453891</v>
          </cell>
        </row>
        <row r="155">
          <cell r="J155">
            <v>0.777940420898111</v>
          </cell>
          <cell r="K155">
            <v>1020.8250311793958</v>
          </cell>
          <cell r="Z155">
            <v>0.87676473649345665</v>
          </cell>
          <cell r="AA155">
            <v>1151.9417621171638</v>
          </cell>
          <cell r="AP155">
            <v>0.777940420898111</v>
          </cell>
          <cell r="AQ155">
            <v>384.18225863719255</v>
          </cell>
        </row>
        <row r="156">
          <cell r="J156">
            <v>0.77680188741213851</v>
          </cell>
          <cell r="K156">
            <v>1001.1966361634167</v>
          </cell>
          <cell r="Z156">
            <v>0.87643549554365729</v>
          </cell>
          <cell r="AA156">
            <v>1144.1114864255694</v>
          </cell>
          <cell r="AP156">
            <v>0.77680188741213851</v>
          </cell>
          <cell r="AQ156">
            <v>357.9452520015447</v>
          </cell>
        </row>
        <row r="157">
          <cell r="J157">
            <v>0.77565174004858239</v>
          </cell>
          <cell r="K157">
            <v>981.76225256116425</v>
          </cell>
          <cell r="Z157">
            <v>0.87610456056433195</v>
          </cell>
          <cell r="AA157">
            <v>1136.3050181855565</v>
          </cell>
          <cell r="AP157">
            <v>0.77565174004858239</v>
          </cell>
          <cell r="AQ157">
            <v>333.43767810589833</v>
          </cell>
        </row>
        <row r="158">
          <cell r="J158">
            <v>0.77448980394242606</v>
          </cell>
          <cell r="K158">
            <v>962.52222238557385</v>
          </cell>
          <cell r="Z158">
            <v>0.87577191814179001</v>
          </cell>
          <cell r="AA158">
            <v>1128.5223774355438</v>
          </cell>
          <cell r="AP158">
            <v>0.77448980394242606</v>
          </cell>
          <cell r="AQ158">
            <v>310.54898524956536</v>
          </cell>
        </row>
        <row r="159">
          <cell r="J159">
            <v>0.77331590085459712</v>
          </cell>
          <cell r="K159">
            <v>943.47688302653557</v>
          </cell>
          <cell r="Z159">
            <v>0.87543755472029283</v>
          </cell>
          <cell r="AA159">
            <v>1120.7635844270083</v>
          </cell>
          <cell r="AP159">
            <v>0.77331590085459712</v>
          </cell>
          <cell r="AQ159">
            <v>289.17550649408355</v>
          </cell>
        </row>
        <row r="160">
          <cell r="J160">
            <v>0.77212984909504312</v>
          </cell>
          <cell r="K160">
            <v>924.62656697347541</v>
          </cell>
          <cell r="Z160">
            <v>0.87510145660018335</v>
          </cell>
          <cell r="AA160">
            <v>1113.0286596254145</v>
          </cell>
          <cell r="AP160">
            <v>0.77212984909504312</v>
          </cell>
          <cell r="AQ160">
            <v>269.22004024243279</v>
          </cell>
        </row>
        <row r="161">
          <cell r="J161">
            <v>0.77093146344386843</v>
          </cell>
          <cell r="K161">
            <v>905.97160152799438</v>
          </cell>
          <cell r="Z161">
            <v>0.87476360993598778</v>
          </cell>
          <cell r="AA161">
            <v>1105.3176237111411</v>
          </cell>
          <cell r="AP161">
            <v>0.77093146344386843</v>
          </cell>
          <cell r="AQ161">
            <v>250.591455899621</v>
          </cell>
        </row>
        <row r="162">
          <cell r="J162">
            <v>0.76972055507048087</v>
          </cell>
          <cell r="K162">
            <v>887.51230850624779</v>
          </cell>
          <cell r="Z162">
            <v>0.87442400073448645</v>
          </cell>
          <cell r="AA162">
            <v>1097.6304975804105</v>
          </cell>
          <cell r="AP162">
            <v>0.76972055507048087</v>
          </cell>
          <cell r="AQ162">
            <v>233.2043231381459</v>
          </cell>
        </row>
        <row r="163">
          <cell r="J163">
            <v>0.76849693145070064</v>
          </cell>
          <cell r="K163">
            <v>869.24900393074336</v>
          </cell>
          <cell r="Z163">
            <v>0.87408261485275474</v>
          </cell>
          <cell r="AA163">
            <v>1089.9673023462158</v>
          </cell>
          <cell r="AP163">
            <v>0.76849693145070064</v>
          </cell>
          <cell r="AQ163">
            <v>216.97856337760362</v>
          </cell>
        </row>
        <row r="164">
          <cell r="J164">
            <v>0.76726039628177589</v>
          </cell>
          <cell r="K164">
            <v>851.18199771121772</v>
          </cell>
          <cell r="Z164">
            <v>0.87373943799617371</v>
          </cell>
          <cell r="AA164">
            <v>1082.328059339251</v>
          </cell>
          <cell r="AP164">
            <v>0.76726039628177589</v>
          </cell>
          <cell r="AQ164">
            <v>201.83912216855094</v>
          </cell>
        </row>
        <row r="165">
          <cell r="J165">
            <v>0.76601074939525449</v>
          </cell>
          <cell r="K165">
            <v>833.31159331425215</v>
          </cell>
          <cell r="Z165">
            <v>0.87339445571640806</v>
          </cell>
          <cell r="AA165">
            <v>1074.7127901088386</v>
          </cell>
          <cell r="AP165">
            <v>0.76601074939525449</v>
          </cell>
          <cell r="AQ165">
            <v>187.71566124692504</v>
          </cell>
        </row>
        <row r="166">
          <cell r="J166">
            <v>0.7647477866676593</v>
          </cell>
          <cell r="K166">
            <v>815.63808742127492</v>
          </cell>
          <cell r="Z166">
            <v>0.8730476534093532</v>
          </cell>
          <cell r="AA166">
            <v>1067.1215164238567</v>
          </cell>
          <cell r="AP166">
            <v>0.7647477866676593</v>
          </cell>
          <cell r="AQ166">
            <v>174.54226909713694</v>
          </cell>
        </row>
        <row r="167">
          <cell r="J167">
            <v>0.7634712999289075</v>
          </cell>
          <cell r="K167">
            <v>798.16176957458913</v>
          </cell>
          <cell r="Z167">
            <v>0.87269901631304936</v>
          </cell>
          <cell r="AA167">
            <v>1059.5542602736682</v>
          </cell>
          <cell r="AP167">
            <v>0.7634712999289075</v>
          </cell>
          <cell r="AQ167">
            <v>162.25718892963582</v>
          </cell>
        </row>
        <row r="168">
          <cell r="J168">
            <v>0.76218107686842329</v>
          </cell>
          <cell r="K168">
            <v>780.88292181105999</v>
          </cell>
          <cell r="Z168">
            <v>0.87234852950556241</v>
          </cell>
          <cell r="AA168">
            <v>1052.0110438690456</v>
          </cell>
          <cell r="AP168">
            <v>0.76218107686842329</v>
          </cell>
          <cell r="AQ168">
            <v>150.80256304252961</v>
          </cell>
        </row>
        <row r="169">
          <cell r="J169">
            <v>0.76087690093888294</v>
          </cell>
          <cell r="K169">
            <v>763.80181828307957</v>
          </cell>
          <cell r="Z169">
            <v>0.87199617790283068</v>
          </cell>
          <cell r="AA169">
            <v>1044.491889643097</v>
          </cell>
          <cell r="AP169">
            <v>0.76087690093888294</v>
          </cell>
          <cell r="AQ169">
            <v>140.12419259695716</v>
          </cell>
        </row>
        <row r="170">
          <cell r="J170">
            <v>0.75955855125753702</v>
          </cell>
          <cell r="K170">
            <v>746.91872486642899</v>
          </cell>
          <cell r="Z170">
            <v>0.87164194625647828</v>
          </cell>
          <cell r="AA170">
            <v>1036.9968202521911</v>
          </cell>
          <cell r="AP170">
            <v>0.75955855125753702</v>
          </cell>
          <cell r="AQ170">
            <v>130.17131189255616</v>
          </cell>
        </row>
        <row r="171">
          <cell r="J171">
            <v>0.75822580250505023</v>
          </cell>
          <cell r="K171">
            <v>730.23389875463727</v>
          </cell>
          <cell r="Z171">
            <v>0.87128581915159209</v>
          </cell>
          <cell r="AA171">
            <v>1029.5258585768784</v>
          </cell>
          <cell r="AP171">
            <v>0.75822580250505023</v>
          </cell>
          <cell r="AQ171">
            <v>120.89637628275074</v>
          </cell>
        </row>
        <row r="172">
          <cell r="J172">
            <v>0.75687842482179724</v>
          </cell>
          <cell r="K172">
            <v>713.74758803944155</v>
          </cell>
          <cell r="Z172">
            <v>0.87092778100446422</v>
          </cell>
          <cell r="AA172">
            <v>1022.0790277228128</v>
          </cell>
          <cell r="AP172">
            <v>0.75687842482179724</v>
          </cell>
          <cell r="AQ172">
            <v>112.25486291988329</v>
          </cell>
        </row>
        <row r="173">
          <cell r="J173">
            <v>0.75551618370155682</v>
          </cell>
          <cell r="K173">
            <v>697.46003127693086</v>
          </cell>
          <cell r="Z173">
            <v>0.87056781606029743</v>
          </cell>
          <cell r="AA173">
            <v>1014.6563510216705</v>
          </cell>
          <cell r="AP173">
            <v>0.75551618370155682</v>
          </cell>
          <cell r="AQ173">
            <v>104.20508356760935</v>
          </cell>
        </row>
        <row r="174">
          <cell r="J174">
            <v>0.75413883988254138</v>
          </cell>
          <cell r="K174">
            <v>681.37145703896101</v>
          </cell>
          <cell r="Z174">
            <v>0.87020590839087397</v>
          </cell>
          <cell r="AA174">
            <v>1007.2578520320666</v>
          </cell>
          <cell r="AP174">
            <v>0.75413883988254138</v>
          </cell>
          <cell r="AQ174">
            <v>96.708008762631664</v>
          </cell>
        </row>
        <row r="175">
          <cell r="J175">
            <v>0.75274614923570005</v>
          </cell>
          <cell r="K175">
            <v>665.48208344941008</v>
          </cell>
          <cell r="Z175">
            <v>0.86984204189218617</v>
          </cell>
          <cell r="AA175">
            <v>999.88355454046928</v>
          </cell>
          <cell r="AP175">
            <v>0.75274614923570005</v>
          </cell>
          <cell r="AQ175">
            <v>89.727102649924291</v>
          </cell>
        </row>
        <row r="176">
          <cell r="J176">
            <v>0.7513378626502315</v>
          </cell>
          <cell r="K176">
            <v>649.79211770484449</v>
          </cell>
          <cell r="Z176">
            <v>0.86947620028202899</v>
          </cell>
          <cell r="AA176">
            <v>992.53348256211063</v>
          </cell>
          <cell r="AP176">
            <v>0.7513378626502315</v>
          </cell>
          <cell r="AQ176">
            <v>83.228167855236549</v>
          </cell>
        </row>
        <row r="177">
          <cell r="J177">
            <v>0.74991372591624572</v>
          </cell>
          <cell r="K177">
            <v>634.30175557915288</v>
          </cell>
          <cell r="Z177">
            <v>0.86910836709755368</v>
          </cell>
          <cell r="AA177">
            <v>985.20766034189512</v>
          </cell>
          <cell r="AP177">
            <v>0.74991372591624572</v>
          </cell>
          <cell r="AQ177">
            <v>77.179199796012867</v>
          </cell>
        </row>
        <row r="178">
          <cell r="J178">
            <v>0.74847347960450661</v>
          </cell>
          <cell r="K178">
            <v>619.01118091170201</v>
          </cell>
          <cell r="Z178">
            <v>0.86873852569278098</v>
          </cell>
          <cell r="AA178">
            <v>977.90611235530457</v>
          </cell>
          <cell r="AP178">
            <v>0.74847347960450661</v>
          </cell>
          <cell r="AQ178">
            <v>71.550249867044244</v>
          </cell>
        </row>
        <row r="179">
          <cell r="J179">
            <v>0.74701685894319569</v>
          </cell>
          <cell r="K179">
            <v>603.92056507856273</v>
          </cell>
          <cell r="Z179">
            <v>0.86836665923607426</v>
          </cell>
          <cell r="AA179">
            <v>970.62886330929859</v>
          </cell>
          <cell r="AP179">
            <v>0.74701685894319569</v>
          </cell>
          <cell r="AQ179">
            <v>66.313296970310276</v>
          </cell>
        </row>
        <row r="180">
          <cell r="J180">
            <v>0.74554359369162859</v>
          </cell>
          <cell r="K180">
            <v>589.03006644634524</v>
          </cell>
          <cell r="Z180">
            <v>0.86799275070757054</v>
          </cell>
          <cell r="AA180">
            <v>963.37593814321224</v>
          </cell>
          <cell r="AP180">
            <v>0.74554359369162859</v>
          </cell>
          <cell r="AQ180">
            <v>61.442126889687337</v>
          </cell>
        </row>
        <row r="181">
          <cell r="J181">
            <v>0.74405340801086173</v>
          </cell>
          <cell r="K181">
            <v>574.33982980818394</v>
          </cell>
          <cell r="Z181">
            <v>0.86761678289657085</v>
          </cell>
          <cell r="AA181">
            <v>956.14736202964752</v>
          </cell>
          <cell r="AP181">
            <v>0.74405340801086173</v>
          </cell>
          <cell r="AQ181">
            <v>56.912219040606587</v>
          </cell>
        </row>
        <row r="182">
          <cell r="J182">
            <v>0.74254602033112171</v>
          </cell>
          <cell r="K182">
            <v>559.84998580140291</v>
          </cell>
          <cell r="Z182">
            <v>0.86723873839888577</v>
          </cell>
          <cell r="AA182">
            <v>948.94316037536294</v>
          </cell>
          <cell r="AP182">
            <v>0.74254602033112171</v>
          </cell>
          <cell r="AQ182">
            <v>52.70064015244153</v>
          </cell>
        </row>
        <row r="183">
          <cell r="J183">
            <v>0.74102114321599599</v>
          </cell>
          <cell r="K183">
            <v>545.56065030639218</v>
          </cell>
          <cell r="Z183">
            <v>0.86685859961413847</v>
          </cell>
          <cell r="AA183">
            <v>941.76335882215517</v>
          </cell>
          <cell r="AP183">
            <v>0.74102114321599599</v>
          </cell>
          <cell r="AQ183">
            <v>48.785944467493159</v>
          </cell>
        </row>
        <row r="184">
          <cell r="J184">
            <v>0.739478483223317</v>
          </cell>
          <cell r="K184">
            <v>531.47192382622404</v>
          </cell>
          <cell r="Z184">
            <v>0.86647634874302304</v>
          </cell>
          <cell r="AA184">
            <v>934.60798324773623</v>
          </cell>
          <cell r="AP184">
            <v>0.739478483223317</v>
          </cell>
          <cell r="AQ184">
            <v>45.148080065009886</v>
          </cell>
        </row>
        <row r="185">
          <cell r="J185">
            <v>0.73791774076267758</v>
          </cell>
          <cell r="K185">
            <v>517.58389084653425</v>
          </cell>
          <cell r="Z185">
            <v>0.86609196778451703</v>
          </cell>
          <cell r="AA185">
            <v>927.47705976660586</v>
          </cell>
          <cell r="AP185">
            <v>0.73791774076267758</v>
          </cell>
          <cell r="AQ185">
            <v>41.76830094181814</v>
          </cell>
        </row>
        <row r="186">
          <cell r="J186">
            <v>0.73633860994951306</v>
          </cell>
          <cell r="K186">
            <v>503.89661917519663</v>
          </cell>
          <cell r="Z186">
            <v>0.86570543853304749</v>
          </cell>
          <cell r="AA186">
            <v>920.37061473091728</v>
          </cell>
          <cell r="AP186">
            <v>0.73633860994951306</v>
          </cell>
          <cell r="AQ186">
            <v>38.629084502930738</v>
          </cell>
        </row>
        <row r="187">
          <cell r="J187">
            <v>0.73474077845568808</v>
          </cell>
          <cell r="K187">
            <v>490.41015926131871</v>
          </cell>
          <cell r="Z187">
            <v>0.86531674257561064</v>
          </cell>
          <cell r="AA187">
            <v>913.28867473133528</v>
          </cell>
          <cell r="AP187">
            <v>0.73474077845568808</v>
          </cell>
          <cell r="AQ187">
            <v>35.714054136019534</v>
          </cell>
        </row>
        <row r="188">
          <cell r="J188">
            <v>0.73312392735652643</v>
          </cell>
          <cell r="K188">
            <v>477.12454349309081</v>
          </cell>
          <cell r="Z188">
            <v>0.86492586128884319</v>
          </cell>
          <cell r="AA188">
            <v>906.2312665978875</v>
          </cell>
          <cell r="AP188">
            <v>0.73312392735652643</v>
          </cell>
          <cell r="AQ188">
            <v>33.007906562962269</v>
          </cell>
        </row>
        <row r="189">
          <cell r="J189">
            <v>0.73148773097422415</v>
          </cell>
          <cell r="K189">
            <v>464.03978547402403</v>
          </cell>
          <cell r="Z189">
            <v>0.86453277583604393</v>
          </cell>
          <cell r="AA189">
            <v>899.19841740081051</v>
          </cell>
          <cell r="AP189">
            <v>0.73148773097422415</v>
          </cell>
          <cell r="AQ189">
            <v>30.496343679867188</v>
          </cell>
        </row>
        <row r="190">
          <cell r="J190">
            <v>0.72983185671758666</v>
          </cell>
          <cell r="K190">
            <v>451.15587927712039</v>
          </cell>
          <cell r="Z190">
            <v>0.86413746716414619</v>
          </cell>
          <cell r="AA190">
            <v>892.19015445138484</v>
          </cell>
          <cell r="AP190">
            <v>0.72983185671758666</v>
          </cell>
          <cell r="AQ190">
            <v>28.166008614110144</v>
          </cell>
        </row>
        <row r="191">
          <cell r="J191">
            <v>0.72815596491803491</v>
          </cell>
          <cell r="K191">
            <v>438.47279867652611</v>
          </cell>
          <cell r="Z191">
            <v>0.86373991600063915</v>
          </cell>
          <cell r="AA191">
            <v>885.2065053027635</v>
          </cell>
          <cell r="AP191">
            <v>0.72815596491803491</v>
          </cell>
          <cell r="AQ191">
            <v>26.004425743048095</v>
          </cell>
        </row>
        <row r="192">
          <cell r="J192">
            <v>0.72645970866182608</v>
          </cell>
          <cell r="K192">
            <v>425.99049635623146</v>
          </cell>
          <cell r="Z192">
            <v>0.86334010285043739</v>
          </cell>
          <cell r="AA192">
            <v>878.24749775079215</v>
          </cell>
          <cell r="AP192">
            <v>0.72645970866182608</v>
          </cell>
          <cell r="AQ192">
            <v>23.999944434257525</v>
          </cell>
        </row>
        <row r="193">
          <cell r="J193">
            <v>0.724742733618438</v>
          </cell>
          <cell r="K193">
            <v>413.70890309539209</v>
          </cell>
          <cell r="Z193">
            <v>0.86293800799269704</v>
          </cell>
          <cell r="AA193">
            <v>871.31315983481841</v>
          </cell>
          <cell r="AP193">
            <v>0.724742733618438</v>
          </cell>
          <cell r="AQ193">
            <v>22.141686281442016</v>
          </cell>
        </row>
        <row r="194">
          <cell r="J194">
            <v>0.72300467786506917</v>
          </cell>
          <cell r="K194">
            <v>401.62792692986397</v>
          </cell>
          <cell r="Z194">
            <v>0.8625336114775789</v>
          </cell>
          <cell r="AA194">
            <v>864.40351983849189</v>
          </cell>
          <cell r="AP194">
            <v>0.72300467786506917</v>
          </cell>
          <cell r="AQ194">
            <v>20.419495623610409</v>
          </cell>
        </row>
        <row r="195">
          <cell r="J195">
            <v>0.72124517170721247</v>
          </cell>
          <cell r="K195">
            <v>389.74745228956272</v>
          </cell>
          <cell r="Z195">
            <v>0.86212689312295554</v>
          </cell>
          <cell r="AA195">
            <v>857.51860629055466</v>
          </cell>
          <cell r="AP195">
            <v>0.72124517170721247</v>
          </cell>
          <cell r="AQ195">
            <v>18.823893147794816</v>
          </cell>
        </row>
        <row r="196">
          <cell r="J196">
            <v>0.71946383749526044</v>
          </cell>
          <cell r="K196">
            <v>378.06733911128129</v>
          </cell>
          <cell r="Z196">
            <v>0.86171783251106326</v>
          </cell>
          <cell r="AA196">
            <v>850.65844796562033</v>
          </cell>
          <cell r="AP196">
            <v>0.71946383749526044</v>
          </cell>
          <cell r="AQ196">
            <v>17.346032387501769</v>
          </cell>
        </row>
        <row r="197">
          <cell r="J197">
            <v>0.71766028943710947</v>
          </cell>
          <cell r="K197">
            <v>366.58742192662572</v>
          </cell>
          <cell r="Z197">
            <v>0.86130640898509681</v>
          </cell>
          <cell r="AA197">
            <v>843.82307388494132</v>
          </cell>
          <cell r="AP197">
            <v>0.71766028943710947</v>
          </cell>
          <cell r="AQ197">
            <v>15.977658940312896</v>
          </cell>
        </row>
        <row r="198">
          <cell r="J198">
            <v>0.71583413340673396</v>
          </cell>
          <cell r="K198">
            <v>355.30750892475703</v>
          </cell>
          <cell r="Z198">
            <v>0.86089260164574477</v>
          </cell>
          <cell r="AA198">
            <v>837.01251331716526</v>
          </cell>
          <cell r="AP198">
            <v>0.71583413340673396</v>
          </cell>
          <cell r="AQ198">
            <v>14.711072238614701</v>
          </cell>
        </row>
        <row r="199">
          <cell r="J199">
            <v>0.71398496674870648</v>
          </cell>
          <cell r="K199">
            <v>344.22738098966522</v>
          </cell>
          <cell r="Z199">
            <v>0.86047638934766735</v>
          </cell>
          <cell r="AA199">
            <v>830.22679577907752</v>
          </cell>
          <cell r="AP199">
            <v>0.71398496674870648</v>
          </cell>
          <cell r="AQ199">
            <v>13.539089717378344</v>
          </cell>
        </row>
        <row r="200">
          <cell r="J200">
            <v>0.71211237807865013</v>
          </cell>
          <cell r="K200">
            <v>333.34679071173605</v>
          </cell>
          <cell r="Z200">
            <v>0.86005775069591217</v>
          </cell>
          <cell r="AA200">
            <v>823.46595103633138</v>
          </cell>
          <cell r="AP200">
            <v>0.71211237807865013</v>
          </cell>
          <cell r="AQ200">
            <v>12.455013232265884</v>
          </cell>
        </row>
        <row r="201">
          <cell r="J201">
            <v>0.71021594707961411</v>
          </cell>
          <cell r="K201">
            <v>322.66546137341891</v>
          </cell>
          <cell r="Z201">
            <v>0.85963666404226891</v>
          </cell>
          <cell r="AA201">
            <v>816.73000910416408</v>
          </cell>
          <cell r="AP201">
            <v>0.71021594707961411</v>
          </cell>
          <cell r="AQ201">
            <v>11.452597590143418</v>
          </cell>
        </row>
        <row r="202">
          <cell r="J202">
            <v>0.70829524429437418</v>
          </cell>
          <cell r="K202">
            <v>312.18308590885084</v>
          </cell>
          <cell r="Z202">
            <v>0.85921310748156099</v>
          </cell>
          <cell r="AA202">
            <v>810.01900024809845</v>
          </cell>
          <cell r="AP202">
            <v>0.70829524429437418</v>
          </cell>
          <cell r="AQ202">
            <v>10.52602106236604</v>
          </cell>
        </row>
        <row r="203">
          <cell r="J203">
            <v>0.70634983091367032</v>
          </cell>
          <cell r="K203">
            <v>301.89932583735043</v>
          </cell>
          <cell r="Z203">
            <v>0.85878705884787276</v>
          </cell>
          <cell r="AA203">
            <v>803.33295498462962</v>
          </cell>
          <cell r="AP203">
            <v>0.70634983091367032</v>
          </cell>
          <cell r="AQ203">
            <v>9.6698577589945138</v>
          </cell>
        </row>
        <row r="204">
          <cell r="J204">
            <v>0.70437925856040018</v>
          </cell>
          <cell r="K204">
            <v>291.8138101707533</v>
          </cell>
          <cell r="Z204">
            <v>0.85835849571071166</v>
          </cell>
          <cell r="AA204">
            <v>796.67190408189606</v>
          </cell>
          <cell r="AP204">
            <v>0.70437925856040018</v>
          </cell>
          <cell r="AQ204">
            <v>8.8790517494377532</v>
          </cell>
        </row>
        <row r="205">
          <cell r="J205">
            <v>0.70238306906980708</v>
          </cell>
          <cell r="K205">
            <v>281.92613429463506</v>
          </cell>
          <cell r="Z205">
            <v>0.85792739537110296</v>
          </cell>
          <cell r="AA205">
            <v>790.03587856033289</v>
          </cell>
          <cell r="AP205">
            <v>0.70238306906980708</v>
          </cell>
          <cell r="AQ205">
            <v>8.1488928219155543</v>
          </cell>
        </row>
        <row r="206">
          <cell r="J206">
            <v>0.70036079426570563</v>
          </cell>
          <cell r="K206">
            <v>272.23585882353979</v>
          </cell>
          <cell r="Z206">
            <v>0.85749373485761693</v>
          </cell>
          <cell r="AA206">
            <v>783.4249096933097</v>
          </cell>
          <cell r="AP206">
            <v>0.70036079426570563</v>
          </cell>
          <cell r="AQ206">
            <v>7.4749937806275053</v>
          </cell>
        </row>
        <row r="207">
          <cell r="J207">
            <v>0.69831195573281057</v>
          </cell>
          <cell r="K207">
            <v>262.74250843041995</v>
          </cell>
          <cell r="Z207">
            <v>0.85705749092232653</v>
          </cell>
          <cell r="AA207">
            <v>776.83902900774876</v>
          </cell>
          <cell r="AP207">
            <v>0.69831195573281057</v>
          </cell>
          <cell r="AQ207">
            <v>6.8532691856207464</v>
          </cell>
        </row>
        <row r="208">
          <cell r="J208">
            <v>0.69623606458524567</v>
          </cell>
          <cell r="K208">
            <v>253.44557065058763</v>
          </cell>
          <cell r="Z208">
            <v>0.85661864003669375</v>
          </cell>
          <cell r="AA208">
            <v>770.27826828472598</v>
          </cell>
          <cell r="AP208">
            <v>0.69623606458524567</v>
          </cell>
          <cell r="AQ208">
            <v>6.2799154460937823</v>
          </cell>
        </row>
        <row r="209">
          <cell r="J209">
            <v>0.6941326212313299</v>
          </cell>
          <cell r="K209">
            <v>244.34449466057785</v>
          </cell>
          <cell r="Z209">
            <v>0.85617715838738384</v>
          </cell>
          <cell r="AA209">
            <v>763.74265956005058</v>
          </cell>
          <cell r="AP209">
            <v>0.6941326212313299</v>
          </cell>
          <cell r="AQ209">
            <v>5.7513921832766526</v>
          </cell>
        </row>
        <row r="210">
          <cell r="J210">
            <v>0.69200111513475737</v>
          </cell>
          <cell r="K210">
            <v>235.43869003244239</v>
          </cell>
          <cell r="Z210">
            <v>0.85573302187200639</v>
          </cell>
          <cell r="AA210">
            <v>757.23223512482537</v>
          </cell>
          <cell r="AP210">
            <v>0.69200111513475737</v>
          </cell>
          <cell r="AQ210">
            <v>5.2644047841099724</v>
          </cell>
        </row>
        <row r="211">
          <cell r="J211">
            <v>0.68984102457230945</v>
          </cell>
          <cell r="K211">
            <v>226.72752546411436</v>
          </cell>
          <cell r="Z211">
            <v>0.85528620609478012</v>
          </cell>
          <cell r="AA211">
            <v>750.74702752598591</v>
          </cell>
          <cell r="AP211">
            <v>0.68984102457230945</v>
          </cell>
          <cell r="AQ211">
            <v>4.8158880717249524</v>
          </cell>
        </row>
        <row r="212">
          <cell r="J212">
            <v>0.68765181638826067</v>
          </cell>
          <cell r="K212">
            <v>218.21032748662194</v>
          </cell>
          <cell r="Z212">
            <v>0.85483668636212196</v>
          </cell>
          <cell r="AA212">
            <v>744.2870695668164</v>
          </cell>
          <cell r="AP212">
            <v>0.68765181638826067</v>
          </cell>
          <cell r="AQ212">
            <v>4.4029910232215279</v>
          </cell>
        </row>
        <row r="213">
          <cell r="J213">
            <v>0.68543294574566749</v>
          </cell>
          <cell r="K213">
            <v>209.88637914908</v>
          </cell>
          <cell r="Z213">
            <v>0.85438443767815675</v>
          </cell>
          <cell r="AA213">
            <v>737.85239430744332</v>
          </cell>
          <cell r="AP213">
            <v>0.68543294574566749</v>
          </cell>
          <cell r="AQ213">
            <v>4.0230624694687567</v>
          </cell>
        </row>
        <row r="214">
          <cell r="J214">
            <v>0.68318385587475627</v>
          </cell>
          <cell r="K214">
            <v>201.75491868254923</v>
          </cell>
          <cell r="Z214">
            <v>0.8539294347401486</v>
          </cell>
          <cell r="AA214">
            <v>731.44303506530537</v>
          </cell>
          <cell r="AP214">
            <v>0.68318385587475627</v>
          </cell>
          <cell r="AQ214">
            <v>3.6736377156264135</v>
          </cell>
        </row>
        <row r="215">
          <cell r="J215">
            <v>0.68090397781865852</v>
          </cell>
          <cell r="K215">
            <v>193.81513814403317</v>
          </cell>
          <cell r="Z215">
            <v>0.85347165193384833</v>
          </cell>
          <cell r="AA215">
            <v>725.05902541559703</v>
          </cell>
          <cell r="AP215">
            <v>0.68090397781865852</v>
          </cell>
          <cell r="AQ215">
            <v>3.3524260248240383</v>
          </cell>
        </row>
        <row r="216">
          <cell r="J216">
            <v>0.6785927301767779</v>
          </cell>
          <cell r="K216">
            <v>186.06618204207479</v>
          </cell>
          <cell r="Z216">
            <v>0.85301106332876075</v>
          </cell>
          <cell r="AA216">
            <v>718.70039919168732</v>
          </cell>
          <cell r="AP216">
            <v>0.6785927301767779</v>
          </cell>
          <cell r="AQ216">
            <v>3.0572989109475679</v>
          </cell>
        </row>
        <row r="217">
          <cell r="J217">
            <v>0.67624951884610718</v>
          </cell>
          <cell r="K217">
            <v>178.50714594562442</v>
          </cell>
          <cell r="Z217">
            <v>0.85254764267332439</v>
          </cell>
          <cell r="AA217">
            <v>712.36719048551072</v>
          </cell>
          <cell r="AP217">
            <v>0.67624951884610718</v>
          </cell>
          <cell r="AQ217">
            <v>2.7862791897872046</v>
          </cell>
        </row>
        <row r="218">
          <cell r="J218">
            <v>0.67387373676085704</v>
          </cell>
          <cell r="K218">
            <v>171.13707507807999</v>
          </cell>
          <cell r="Z218">
            <v>0.85208136339000584</v>
          </cell>
          <cell r="AA218">
            <v>706.05943364793097</v>
          </cell>
          <cell r="AP218">
            <v>0.67387373676085704</v>
          </cell>
          <cell r="AQ218">
            <v>2.5375307409057752</v>
          </cell>
        </row>
        <row r="219">
          <cell r="J219">
            <v>0.67146476363080365</v>
          </cell>
          <cell r="K219">
            <v>163.95496289864431</v>
          </cell>
          <cell r="Z219">
            <v>0.85161219857030601</v>
          </cell>
          <cell r="AA219">
            <v>699.77716328907422</v>
          </cell>
          <cell r="AP219">
            <v>0.67146476363080365</v>
          </cell>
          <cell r="AQ219">
            <v>2.3093489355061254</v>
          </cell>
        </row>
        <row r="220">
          <cell r="J220">
            <v>0.66902196567880701</v>
          </cell>
          <cell r="K220">
            <v>156.95974967341232</v>
          </cell>
          <cell r="Z220">
            <v>0.85114012096967517</v>
          </cell>
          <cell r="AA220">
            <v>693.52041427863298</v>
          </cell>
          <cell r="AP220">
            <v>0.66902196567880701</v>
          </cell>
          <cell r="AQ220">
            <v>2.1001516883201394</v>
          </cell>
        </row>
        <row r="221">
          <cell r="J221">
            <v>0.66654469537801109</v>
          </cell>
          <cell r="K221">
            <v>150.15032103888666</v>
          </cell>
          <cell r="Z221">
            <v>0.85066510300233666</v>
          </cell>
          <cell r="AA221">
            <v>687.28922174613797</v>
          </cell>
          <cell r="AP221">
            <v>0.66654469537801109</v>
          </cell>
          <cell r="AQ221">
            <v>1.9084710941210488</v>
          </cell>
        </row>
        <row r="222">
          <cell r="J222">
            <v>0.66403229118928653</v>
          </cell>
          <cell r="K222">
            <v>143.52550656092924</v>
          </cell>
          <cell r="Z222">
            <v>0.85018711673601655</v>
          </cell>
          <cell r="AA222">
            <v>681.08362108119763</v>
          </cell>
          <cell r="AP222">
            <v>0.66403229118928653</v>
          </cell>
          <cell r="AQ222">
            <v>1.7329456118845639</v>
          </cell>
        </row>
        <row r="223">
          <cell r="J223">
            <v>0.66148407729954861</v>
          </cell>
          <cell r="K223">
            <v>137.08407829248833</v>
          </cell>
          <cell r="Z223">
            <v>0.8497061338865769</v>
          </cell>
          <cell r="AA223">
            <v>674.9036479337027</v>
          </cell>
          <cell r="AP223">
            <v>0.66148407729954861</v>
          </cell>
          <cell r="AQ223">
            <v>1.5723127619022597</v>
          </cell>
        </row>
        <row r="224">
          <cell r="J224">
            <v>0.65889936336164334</v>
          </cell>
          <cell r="K224">
            <v>130.8247493337972</v>
          </cell>
          <cell r="Z224">
            <v>0.84922212581255163</v>
          </cell>
          <cell r="AA224">
            <v>668.74933821399713</v>
          </cell>
          <cell r="AP224">
            <v>0.65889936336164334</v>
          </cell>
          <cell r="AQ224">
            <v>1.4254023032911238</v>
          </cell>
        </row>
        <row r="225">
          <cell r="J225">
            <v>0.65627744423657342</v>
          </cell>
          <cell r="K225">
            <v>124.74617239912031</v>
          </cell>
          <cell r="Z225">
            <v>0.84873506350958206</v>
          </cell>
          <cell r="AA225">
            <v>662.62072809301083</v>
          </cell>
          <cell r="AP225">
            <v>0.65627744423657342</v>
          </cell>
          <cell r="AQ225">
            <v>1.2911298613544442</v>
          </cell>
        </row>
        <row r="226">
          <cell r="J226">
            <v>0.65361759973891476</v>
          </cell>
          <cell r="K226">
            <v>118.84693839453287</v>
          </cell>
          <cell r="Z226">
            <v>0.84824491760475074</v>
          </cell>
          <cell r="AA226">
            <v>656.51785400235531</v>
          </cell>
          <cell r="AP226">
            <v>0.65361759973891476</v>
          </cell>
          <cell r="AQ226">
            <v>1.1684909761389111</v>
          </cell>
        </row>
        <row r="227">
          <cell r="J227">
            <v>0.6509190943863622</v>
          </cell>
          <cell r="K227">
            <v>113.12557501165166</v>
          </cell>
          <cell r="Z227">
            <v>0.84775165835081123</v>
          </cell>
          <cell r="AA227">
            <v>650.44075263437958</v>
          </cell>
          <cell r="AP227">
            <v>0.6509190943863622</v>
          </cell>
          <cell r="AQ227">
            <v>1.0565555453081432</v>
          </cell>
        </row>
        <row r="228">
          <cell r="J228">
            <v>0.64818117715443646</v>
          </cell>
          <cell r="K228">
            <v>107.58054534270046</v>
          </cell>
          <cell r="Z228">
            <v>0.84725525562031023</v>
          </cell>
          <cell r="AA228">
            <v>644.38946094218545</v>
          </cell>
          <cell r="AP228">
            <v>0.64818117715443646</v>
          </cell>
          <cell r="AQ228">
            <v>0.95446263612063398</v>
          </cell>
        </row>
        <row r="229">
          <cell r="J229">
            <v>0.6454030812374898</v>
          </cell>
          <cell r="K229">
            <v>102.21024652278226</v>
          </cell>
          <cell r="Z229">
            <v>0.84675567889960335</v>
          </cell>
          <cell r="AA229">
            <v>638.36401613960038</v>
          </cell>
          <cell r="AP229">
            <v>0.6454030812374898</v>
          </cell>
          <cell r="AQ229">
            <v>0.86141564286672223</v>
          </cell>
        </row>
        <row r="230">
          <cell r="J230">
            <v>0.6425840238172551</v>
          </cell>
          <cell r="K230">
            <v>97.013008405753638</v>
          </cell>
          <cell r="Z230">
            <v>0.84625289728275799</v>
          </cell>
          <cell r="AA230">
            <v>632.36445570110664</v>
          </cell>
          <cell r="AP230">
            <v>0.6425840238172551</v>
          </cell>
          <cell r="AQ230">
            <v>0.7766777675906833</v>
          </cell>
        </row>
        <row r="231">
          <cell r="J231">
            <v>0.63972320584030806</v>
          </cell>
          <cell r="K231">
            <v>91.987092280645228</v>
          </cell>
          <cell r="Z231">
            <v>0.84574687946534388</v>
          </cell>
          <cell r="AA231">
            <v>626.39081736172511</v>
          </cell>
          <cell r="AP231">
            <v>0.63972320584030806</v>
          </cell>
          <cell r="AQ231">
            <v>0.69956780330603074</v>
          </cell>
        </row>
        <row r="232">
          <cell r="J232">
            <v>0.6368198118059385</v>
          </cell>
          <cell r="K232">
            <v>87.130689636152951</v>
          </cell>
          <cell r="Z232">
            <v>0.84523759373810847</v>
          </cell>
          <cell r="AA232">
            <v>620.44313911685094</v>
          </cell>
          <cell r="AP232">
            <v>0.6368198118059385</v>
          </cell>
          <cell r="AQ232">
            <v>0.62945620020999571</v>
          </cell>
        </row>
        <row r="233">
          <cell r="J233">
            <v>0.63387300956606951</v>
          </cell>
          <cell r="K233">
            <v>82.441920981334533</v>
          </cell>
          <cell r="Z233">
            <v>0.84472500798053318</v>
          </cell>
          <cell r="AA233">
            <v>614.52145922204215</v>
          </cell>
          <cell r="AP233">
            <v>0.63387300956606951</v>
          </cell>
          <cell r="AQ233">
            <v>0.56576139662190883</v>
          </cell>
        </row>
        <row r="234">
          <cell r="J234">
            <v>0.63088195013901649</v>
          </cell>
          <cell r="K234">
            <v>77.918834731283155</v>
          </cell>
          <cell r="Z234">
            <v>0.84420908965426966</v>
          </cell>
          <cell r="AA234">
            <v>608.62581619275579</v>
          </cell>
          <cell r="AP234">
            <v>0.63088195013901649</v>
          </cell>
          <cell r="AQ234">
            <v>0.50794639751458381</v>
          </cell>
        </row>
        <row r="235">
          <cell r="J235">
            <v>0.62784576753904064</v>
          </cell>
          <cell r="K235">
            <v>73.559406167217929</v>
          </cell>
          <cell r="Z235">
            <v>0.84368980579645325</v>
          </cell>
          <cell r="AA235">
            <v>602.7562488040337</v>
          </cell>
          <cell r="AP235">
            <v>0.62784576753904064</v>
          </cell>
          <cell r="AQ235">
            <v>0.45551558458224634</v>
          </cell>
        </row>
        <row r="236">
          <cell r="J236">
            <v>0.6247635786238277</v>
          </cell>
          <cell r="K236">
            <v>69.3615364811223</v>
          </cell>
          <cell r="Z236">
            <v>0.84316712301289032</v>
          </cell>
          <cell r="AA236">
            <v>596.91279609013282</v>
          </cell>
          <cell r="AP236">
            <v>0.6247635786238277</v>
          </cell>
          <cell r="AQ236">
            <v>0.40801174279724672</v>
          </cell>
        </row>
        <row r="237">
          <cell r="J237">
            <v>0.62163448296221946</v>
          </cell>
          <cell r="K237">
            <v>65.323051915779402</v>
          </cell>
          <cell r="Z237">
            <v>0.84264100747111692</v>
          </cell>
          <cell r="AA237">
            <v>591.09549734409939</v>
          </cell>
          <cell r="AP237">
            <v>0.62163448296221946</v>
          </cell>
          <cell r="AQ237">
            <v>0.3650132893546873</v>
          </cell>
        </row>
        <row r="238">
          <cell r="J238">
            <v>0.61845756272472396</v>
          </cell>
          <cell r="K238">
            <v>61.44170301179151</v>
          </cell>
          <cell r="Z238">
            <v>0.8421114248933268</v>
          </cell>
          <cell r="AA238">
            <v>585.30439211728583</v>
          </cell>
          <cell r="AP238">
            <v>0.61845756272472396</v>
          </cell>
          <cell r="AQ238">
            <v>0.32613169179289753</v>
          </cell>
        </row>
        <row r="239">
          <cell r="J239">
            <v>0.61523188259956041</v>
          </cell>
          <cell r="K239">
            <v>57.715163973927851</v>
          </cell>
          <cell r="Z239">
            <v>0.84157834054916503</v>
          </cell>
          <cell r="AA239">
            <v>579.53952021880696</v>
          </cell>
          <cell r="AP239">
            <v>0.61523188259956041</v>
          </cell>
          <cell r="AQ239">
            <v>0.29100906291187895</v>
          </cell>
        </row>
        <row r="240">
          <cell r="J240">
            <v>0.61195648973722616</v>
          </cell>
          <cell r="K240">
            <v>54.141032169914361</v>
          </cell>
          <cell r="Z240">
            <v>0.84104171924838489</v>
          </cell>
          <cell r="AA240">
            <v>573.80092171493357</v>
          </cell>
          <cell r="AP240">
            <v>0.61195648973722616</v>
          </cell>
          <cell r="AQ240">
            <v>0.25931592089472144</v>
          </cell>
        </row>
        <row r="241">
          <cell r="J241">
            <v>0.60863041372683657</v>
          </cell>
          <cell r="K241">
            <v>50.716827775557846</v>
          </cell>
          <cell r="Z241">
            <v>0.84050152533336508</v>
          </cell>
          <cell r="AA241">
            <v>568.08863692842317</v>
          </cell>
          <cell r="AP241">
            <v>0.60863041372683657</v>
          </cell>
          <cell r="AQ241">
            <v>0.23074910377163699</v>
          </cell>
        </row>
        <row r="242">
          <cell r="J242">
            <v>0.60525266660775989</v>
          </cell>
          <cell r="K242">
            <v>47.439993580875736</v>
          </cell>
          <cell r="Z242">
            <v>0.8399577226714835</v>
          </cell>
          <cell r="AA242">
            <v>562.40270643778229</v>
          </cell>
          <cell r="AP242">
            <v>0.60525266660775989</v>
          </cell>
          <cell r="AQ242">
            <v>0.20502982805557951</v>
          </cell>
        </row>
        <row r="243">
          <cell r="J243">
            <v>0.60182224292036746</v>
          </cell>
          <cell r="K243">
            <v>44.307894972675449</v>
          </cell>
          <cell r="Z243">
            <v>0.83941027464734619</v>
          </cell>
          <cell r="AA243">
            <v>556.74317107646152</v>
          </cell>
          <cell r="AP243">
            <v>0.60182224292036746</v>
          </cell>
          <cell r="AQ243">
            <v>0.18190188202516105</v>
          </cell>
        </row>
        <row r="244">
          <cell r="J244">
            <v>0.59833811980003671</v>
          </cell>
          <cell r="K244">
            <v>41.317820109783753</v>
          </cell>
          <cell r="Z244">
            <v>0.83885914415486562</v>
          </cell>
          <cell r="AA244">
            <v>551.11007193197793</v>
          </cell>
          <cell r="AP244">
            <v>0.59833811980003671</v>
          </cell>
          <cell r="AQ244">
            <v>0.16112994473729797</v>
          </cell>
        </row>
        <row r="245">
          <cell r="J245">
            <v>0.5947992571188857</v>
          </cell>
          <cell r="K245">
            <v>38.466980307855245</v>
          </cell>
          <cell r="Z245">
            <v>0.83830429358918812</v>
          </cell>
          <cell r="AA245">
            <v>545.50345034496468</v>
          </cell>
          <cell r="AP245">
            <v>0.5947992571188857</v>
          </cell>
          <cell r="AQ245">
            <v>0.14249802242115722</v>
          </cell>
        </row>
        <row r="246">
          <cell r="J246">
            <v>0.59120459768007871</v>
          </cell>
          <cell r="K246">
            <v>35.75251065137757</v>
          </cell>
          <cell r="Z246">
            <v>0.83774568483846445</v>
          </cell>
          <cell r="AA246">
            <v>539.92334790814436</v>
          </cell>
          <cell r="AP246">
            <v>0.59120459768007871</v>
          </cell>
          <cell r="AQ246">
            <v>0.12580799443879567</v>
          </cell>
        </row>
        <row r="247">
          <cell r="J247">
            <v>0.58755306746993774</v>
          </cell>
          <cell r="K247">
            <v>33.171470851123694</v>
          </cell>
          <cell r="Z247">
            <v>0.83718327927546221</v>
          </cell>
          <cell r="AA247">
            <v>534.36980646522272</v>
          </cell>
          <cell r="AP247">
            <v>0.58755306746993774</v>
          </cell>
          <cell r="AQ247">
            <v>0.11087826149853414</v>
          </cell>
        </row>
        <row r="248">
          <cell r="J248">
            <v>0.58384357597350223</v>
          </cell>
          <cell r="K248">
            <v>30.720846365861529</v>
          </cell>
          <cell r="Z248">
            <v>0.83661703774901519</v>
          </cell>
          <cell r="AA248">
            <v>528.84286810970229</v>
          </cell>
          <cell r="AP248">
            <v>0.58384357597350223</v>
          </cell>
          <cell r="AQ248">
            <v>9.7542489276606317E-2</v>
          </cell>
        </row>
        <row r="249">
          <cell r="J249">
            <v>0.58007501655962868</v>
          </cell>
          <cell r="K249">
            <v>28.397549807598544</v>
          </cell>
          <cell r="Z249">
            <v>0.83604692057530672</v>
          </cell>
          <cell r="AA249">
            <v>523.34257518361062</v>
          </cell>
          <cell r="AP249">
            <v>0.58007501655962868</v>
          </cell>
          <cell r="AQ249">
            <v>8.564844104285764E-2</v>
          </cell>
        </row>
        <row r="250">
          <cell r="J250">
            <v>0.57624626694219216</v>
          </cell>
          <cell r="K250">
            <v>26.198422649990899</v>
          </cell>
          <cell r="Z250">
            <v>0.83547288752898274</v>
          </cell>
          <cell r="AA250">
            <v>517.86897027614157</v>
          </cell>
          <cell r="AP250">
            <v>0.57624626694219216</v>
          </cell>
          <cell r="AQ250">
            <v>7.5056893299029093E-2</v>
          </cell>
        </row>
        <row r="251">
          <cell r="J251">
            <v>0.57235618972445002</v>
          </cell>
          <cell r="K251">
            <v>24.120237259759179</v>
          </cell>
          <cell r="Z251">
            <v>0.83489489783409299</v>
          </cell>
          <cell r="AA251">
            <v>512.4220962222073</v>
          </cell>
          <cell r="AP251">
            <v>0.57235618972445002</v>
          </cell>
          <cell r="AQ251">
            <v>6.5640628825123115E-2</v>
          </cell>
        </row>
        <row r="252">
          <cell r="J252">
            <v>0.56840363303416241</v>
          </cell>
          <cell r="K252">
            <v>22.159699270995969</v>
          </cell>
          <cell r="Z252">
            <v>0.83431291015485254</v>
          </cell>
          <cell r="AA252">
            <v>507.00199610089652</v>
          </cell>
          <cell r="AP252">
            <v>0.56840363303416241</v>
          </cell>
          <cell r="AQ252">
            <v>5.7283501892086919E-2</v>
          </cell>
        </row>
        <row r="253">
          <cell r="J253">
            <v>0.56438743125763091</v>
          </cell>
          <cell r="K253">
            <v>20.313450322095079</v>
          </cell>
          <cell r="Z253">
            <v>0.83372688258622374</v>
          </cell>
          <cell r="AA253">
            <v>501.60871323383697</v>
          </cell>
        </row>
        <row r="254">
          <cell r="J254">
            <v>0.56030640588140723</v>
          </cell>
          <cell r="K254">
            <v>18.57807117464225</v>
          </cell>
          <cell r="Z254">
            <v>0.83313677264431252</v>
          </cell>
          <cell r="AA254">
            <v>496.24229118345852</v>
          </cell>
        </row>
        <row r="255">
          <cell r="J255">
            <v>0.55615936645105502</v>
          </cell>
          <cell r="K255">
            <v>16.950085232946154</v>
          </cell>
          <cell r="Z255">
            <v>0.83254253725657501</v>
          </cell>
          <cell r="AA255">
            <v>490.90277375115329</v>
          </cell>
        </row>
        <row r="256">
          <cell r="J256">
            <v>0.55194511165701454</v>
          </cell>
          <cell r="K256">
            <v>15.425962481915088</v>
          </cell>
          <cell r="Z256">
            <v>0.83194413275183088</v>
          </cell>
          <cell r="AA256">
            <v>485.59020497533021</v>
          </cell>
        </row>
        <row r="257">
          <cell r="J257">
            <v>0.54766243055830699</v>
          </cell>
          <cell r="K257">
            <v>14.002123859656038</v>
          </cell>
          <cell r="Z257">
            <v>0.83134151485007812</v>
          </cell>
          <cell r="AA257">
            <v>480.30462912935968</v>
          </cell>
        </row>
        <row r="258">
          <cell r="J258">
            <v>0.54331010395555168</v>
          </cell>
          <cell r="K258">
            <v>12.674946079441959</v>
          </cell>
          <cell r="Z258">
            <v>0.83073463865210662</v>
          </cell>
          <cell r="AA258">
            <v>475.04609071940507</v>
          </cell>
        </row>
        <row r="259">
          <cell r="J259">
            <v>0.53888690592552457</v>
          </cell>
          <cell r="K259">
            <v>11.440766913512174</v>
          </cell>
          <cell r="Z259">
            <v>0.8301234586289038</v>
          </cell>
          <cell r="AA259">
            <v>469.81463448213731</v>
          </cell>
        </row>
        <row r="260">
          <cell r="J260">
            <v>0.53439160553027643</v>
          </cell>
          <cell r="K260">
            <v>10.295890948489935</v>
          </cell>
          <cell r="Z260">
            <v>0.82950792861084921</v>
          </cell>
          <cell r="AA260">
            <v>464.6103053823287</v>
          </cell>
        </row>
        <row r="261">
          <cell r="J261">
            <v>0.52982296871465473</v>
          </cell>
          <cell r="K261">
            <v>9.2365958189697643</v>
          </cell>
          <cell r="Z261">
            <v>0.8288880017766932</v>
          </cell>
          <cell r="AA261">
            <v>459.43314861032189</v>
          </cell>
        </row>
        <row r="262">
          <cell r="J262">
            <v>0.52517976040690939</v>
          </cell>
          <cell r="K262">
            <v>8.2591389219957563</v>
          </cell>
          <cell r="Z262">
            <v>0.82826363064231301</v>
          </cell>
          <cell r="AA262">
            <v>454.28320957937001</v>
          </cell>
        </row>
        <row r="263">
          <cell r="J263">
            <v>0.52046074683793631</v>
          </cell>
          <cell r="K263">
            <v>7.3597646106728316</v>
          </cell>
          <cell r="Z263">
            <v>0.82763476704924532</v>
          </cell>
          <cell r="AA263">
            <v>449.16053392284419</v>
          </cell>
        </row>
        <row r="264">
          <cell r="J264">
            <v>0.51566469809559401</v>
          </cell>
          <cell r="K264">
            <v>6.5347118599825311</v>
          </cell>
          <cell r="Z264">
            <v>0.82700136215298459</v>
          </cell>
          <cell r="AA264">
            <v>444.06516749130287</v>
          </cell>
        </row>
        <row r="265">
          <cell r="J265">
            <v>0.51079039093142686</v>
          </cell>
          <cell r="K265">
            <v>5.7802223919767064</v>
          </cell>
          <cell r="Z265">
            <v>0.82636336641104746</v>
          </cell>
          <cell r="AA265">
            <v>438.99715634941953</v>
          </cell>
        </row>
        <row r="266">
          <cell r="J266">
            <v>0.50583661183802819</v>
          </cell>
          <cell r="K266">
            <v>5.0925492408681459</v>
          </cell>
          <cell r="Z266">
            <v>0.82572072957079368</v>
          </cell>
          <cell r="AA266">
            <v>433.95654677276463</v>
          </cell>
        </row>
        <row r="267">
          <cell r="J267">
            <v>0.50080216041617454</v>
          </cell>
          <cell r="K267">
            <v>4.4679657311126864</v>
          </cell>
          <cell r="Z267">
            <v>0.82507340065700041</v>
          </cell>
          <cell r="AA267">
            <v>428.94338524443504</v>
          </cell>
        </row>
        <row r="268">
          <cell r="J268">
            <v>0.49568585305174523</v>
          </cell>
          <cell r="K268">
            <v>3.9027748333837278</v>
          </cell>
          <cell r="Z268">
            <v>0.82442132795918333</v>
          </cell>
          <cell r="AA268">
            <v>423.95771845152785</v>
          </cell>
        </row>
        <row r="269">
          <cell r="J269">
            <v>0.49048652692329836</v>
          </cell>
          <cell r="K269">
            <v>3.3933188544008126</v>
          </cell>
          <cell r="Z269">
            <v>0.82376445901865947</v>
          </cell>
          <cell r="AA269">
            <v>418.99959328145371</v>
          </cell>
        </row>
        <row r="270">
          <cell r="J270">
            <v>0.48520304436198886</v>
          </cell>
          <cell r="K270">
            <v>2.9359894069378814</v>
          </cell>
          <cell r="Z270">
            <v>0.82310274061534461</v>
          </cell>
          <cell r="AA270">
            <v>414.06905681808246</v>
          </cell>
        </row>
        <row r="271">
          <cell r="J271">
            <v>0.47983429758627133</v>
          </cell>
          <cell r="K271">
            <v>2.5272375960852167</v>
          </cell>
          <cell r="Z271">
            <v>0.82243611875428069</v>
          </cell>
          <cell r="AA271">
            <v>409.16615633771755</v>
          </cell>
        </row>
        <row r="272">
          <cell r="J272">
            <v>0.47437921383451392</v>
          </cell>
          <cell r="K272">
            <v>2.1635843470905418</v>
          </cell>
          <cell r="Z272">
            <v>0.82176453865188581</v>
          </cell>
          <cell r="AA272">
            <v>404.29093930489336</v>
          </cell>
        </row>
        <row r="273">
          <cell r="J273">
            <v>0.46883676091922394</v>
          </cell>
          <cell r="K273">
            <v>1.8416307890221466</v>
          </cell>
          <cell r="Z273">
            <v>0.82108794472192148</v>
          </cell>
          <cell r="AA273">
            <v>399.44345336798887</v>
          </cell>
        </row>
        <row r="274">
          <cell r="J274">
            <v>0.46320595322704411</v>
          </cell>
          <cell r="K274">
            <v>1.5580685972929722</v>
          </cell>
          <cell r="Z274">
            <v>0.82040628056116949</v>
          </cell>
          <cell r="AA274">
            <v>394.62374635465278</v>
          </cell>
        </row>
        <row r="275">
          <cell r="J275">
            <v>0.45748585818897253</v>
          </cell>
          <cell r="K275">
            <v>1.3096901870280959</v>
          </cell>
          <cell r="Z275">
            <v>0.81971948893481261</v>
          </cell>
          <cell r="AA275">
            <v>389.83186626703389</v>
          </cell>
        </row>
        <row r="276">
          <cell r="J276">
            <v>0.4516756032453707</v>
          </cell>
          <cell r="K276">
            <v>1.0933986386783012</v>
          </cell>
          <cell r="Z276">
            <v>0.81902751176151212</v>
          </cell>
          <cell r="AA276">
            <v>385.06786127680948</v>
          </cell>
        </row>
        <row r="277">
          <cell r="J277">
            <v>0.44577438333020108</v>
          </cell>
          <cell r="K277">
            <v>0.90621722757289025</v>
          </cell>
          <cell r="Z277">
            <v>0.81833029009817471</v>
          </cell>
          <cell r="AA277">
            <v>380.33177972000658</v>
          </cell>
        </row>
        <row r="278">
          <cell r="J278">
            <v>0.43978146889855063</v>
          </cell>
          <cell r="K278">
            <v>0.74529842072401775</v>
          </cell>
          <cell r="Z278">
            <v>0.81762776412440186</v>
          </cell>
          <cell r="AA278">
            <v>375.62367009160891</v>
          </cell>
        </row>
        <row r="279">
          <cell r="J279">
            <v>0.43369621452078866</v>
          </cell>
          <cell r="K279">
            <v>0.60793219766395112</v>
          </cell>
          <cell r="Z279">
            <v>0.81691987312661463</v>
          </cell>
          <cell r="AA279">
            <v>370.94358103994244</v>
          </cell>
        </row>
        <row r="280">
          <cell r="J280">
            <v>0.42751806806563197</v>
          </cell>
          <cell r="K280">
            <v>0.4915535479932967</v>
          </cell>
          <cell r="Z280">
            <v>0.81620655548184573</v>
          </cell>
          <cell r="AA280">
            <v>366.29156136083316</v>
          </cell>
        </row>
        <row r="281">
          <cell r="J281">
            <v>0.42124658049289426</v>
          </cell>
          <cell r="K281">
            <v>0.39374899726396928</v>
          </cell>
          <cell r="Z281">
            <v>0.81548774864119133</v>
          </cell>
          <cell r="AA281">
            <v>361.66765999152864</v>
          </cell>
        </row>
        <row r="282">
          <cell r="J282">
            <v>0.41488141627469782</v>
          </cell>
          <cell r="K282">
            <v>0.31226201546197241</v>
          </cell>
          <cell r="Z282">
            <v>0.81476338911291546</v>
          </cell>
          <cell r="AA282">
            <v>357.07192600437742</v>
          </cell>
        </row>
        <row r="283">
          <cell r="J283">
            <v>0.40842236446139119</v>
          </cell>
          <cell r="K283">
            <v>0.24499716933590684</v>
          </cell>
          <cell r="Z283">
            <v>0.81403341244519678</v>
          </cell>
          <cell r="AA283">
            <v>352.50440860025793</v>
          </cell>
        </row>
        <row r="284">
          <cell r="J284">
            <v>0.4018693504052297</v>
          </cell>
          <cell r="K284">
            <v>0.19002289174243964</v>
          </cell>
          <cell r="Z284">
            <v>0.81329775320851228</v>
          </cell>
          <cell r="AA284">
            <v>347.96515710174742</v>
          </cell>
        </row>
        <row r="285">
          <cell r="J285">
            <v>0.39522244815100299</v>
          </cell>
          <cell r="K285">
            <v>0.14557275856872043</v>
          </cell>
          <cell r="Z285">
            <v>0.81255634497764706</v>
          </cell>
          <cell r="AA285">
            <v>343.45422094602628</v>
          </cell>
        </row>
        <row r="286">
          <cell r="J286">
            <v>0.38848189349811951</v>
          </cell>
          <cell r="K286">
            <v>0.11004518702010002</v>
          </cell>
          <cell r="Z286">
            <v>0.81180912031332209</v>
          </cell>
          <cell r="AA286">
            <v>338.97164967750524</v>
          </cell>
        </row>
        <row r="287">
          <cell r="J287">
            <v>0.38164809773312081</v>
          </cell>
          <cell r="K287">
            <v>8.2001498296566638E-2</v>
          </cell>
          <cell r="Z287">
            <v>0.81105601074343237</v>
          </cell>
          <cell r="AA287">
            <v>334.51749294016957</v>
          </cell>
        </row>
        <row r="288">
          <cell r="J288">
            <v>0.37472166202509605</v>
          </cell>
          <cell r="K288">
            <v>6.0162322807910937E-2</v>
          </cell>
          <cell r="Z288">
            <v>0.81029694674388308</v>
          </cell>
          <cell r="AA288">
            <v>330.09180046963087</v>
          </cell>
        </row>
        <row r="289">
          <cell r="J289">
            <v>0.36770339246892769</v>
          </cell>
          <cell r="K289">
            <v>4.3402366622359898E-2</v>
          </cell>
          <cell r="Z289">
            <v>0.80953185771901848</v>
          </cell>
          <cell r="AA289">
            <v>325.69462208487602</v>
          </cell>
        </row>
        <row r="290">
          <cell r="J290">
            <v>0.36059431575262268</v>
          </cell>
          <cell r="K290">
            <v>3.0743602902360882E-2</v>
          </cell>
          <cell r="Z290">
            <v>0.80876067198162993</v>
          </cell>
          <cell r="AA290">
            <v>321.32600767970479</v>
          </cell>
        </row>
        <row r="291">
          <cell r="J291">
            <v>0.35339569541509758</v>
          </cell>
          <cell r="K291">
            <v>2.1347000260379272E-2</v>
          </cell>
          <cell r="Z291">
            <v>0.80798331673253665</v>
          </cell>
          <cell r="AA291">
            <v>316.98600721384662</v>
          </cell>
        </row>
        <row r="292">
          <cell r="J292">
            <v>0.34610904864961795</v>
          </cell>
          <cell r="K292">
            <v>1.4502949348049469E-2</v>
          </cell>
          <cell r="Z292">
            <v>0.80719971803972568</v>
          </cell>
          <cell r="AA292">
            <v>312.67467070374579</v>
          </cell>
        </row>
        <row r="293">
          <cell r="J293">
            <v>0.33873616359556352</v>
          </cell>
          <cell r="K293">
            <v>9.620597133736062E-3</v>
          </cell>
          <cell r="Z293">
            <v>0.80640980081704405</v>
          </cell>
          <cell r="AA293">
            <v>308.39204821300427</v>
          </cell>
        </row>
        <row r="294">
          <cell r="J294">
            <v>0.3312791170472732</v>
          </cell>
          <cell r="K294">
            <v>6.2163423237299315E-3</v>
          </cell>
          <cell r="Z294">
            <v>0.80561348880242944</v>
          </cell>
          <cell r="AA294">
            <v>304.13818984247297</v>
          </cell>
        </row>
        <row r="295">
          <cell r="J295">
            <v>0.32374029249336023</v>
          </cell>
          <cell r="K295">
            <v>3.9017820036085179E-3</v>
          </cell>
          <cell r="Z295">
            <v>0.80481070453567105</v>
          </cell>
          <cell r="AA295">
            <v>299.91314571997918</v>
          </cell>
        </row>
        <row r="296">
          <cell r="J296">
            <v>0.3161223983830983</v>
          </cell>
          <cell r="K296">
            <v>2.3714254571281816E-3</v>
          </cell>
          <cell r="Z296">
            <v>0.80400136933568789</v>
          </cell>
          <cell r="AA296">
            <v>295.71696598967918</v>
          </cell>
        </row>
        <row r="297">
          <cell r="J297">
            <v>0.30842848649826354</v>
          </cell>
          <cell r="K297">
            <v>1.3905030717124745E-3</v>
          </cell>
          <cell r="Z297">
            <v>0.80318540327731291</v>
          </cell>
          <cell r="AA297">
            <v>291.54970080102419</v>
          </cell>
        </row>
        <row r="298">
          <cell r="J298">
            <v>0.30066197028924962</v>
          </cell>
          <cell r="K298">
            <v>7.8319362339306607E-4</v>
          </cell>
          <cell r="Z298">
            <v>0.80236272516757268</v>
          </cell>
          <cell r="AA298">
            <v>287.41140029732856</v>
          </cell>
        </row>
        <row r="299">
          <cell r="J299">
            <v>0.29282664301345362</v>
          </cell>
          <cell r="K299">
            <v>4.2157039307814362E-4</v>
          </cell>
          <cell r="Z299">
            <v>0.80153325252144991</v>
          </cell>
          <cell r="AA299">
            <v>283.30211460392621</v>
          </cell>
        </row>
        <row r="300">
          <cell r="Z300">
            <v>0.80069690153711515</v>
          </cell>
          <cell r="AA300">
            <v>279.22189381590425</v>
          </cell>
        </row>
        <row r="301">
          <cell r="Z301">
            <v>0.79985358707061782</v>
          </cell>
          <cell r="AA301">
            <v>275.17078798539916</v>
          </cell>
        </row>
        <row r="302">
          <cell r="Z302">
            <v>0.79900322261002099</v>
          </cell>
          <cell r="AA302">
            <v>271.14884710844365</v>
          </cell>
        </row>
        <row r="303">
          <cell r="Z303">
            <v>0.79814572024896902</v>
          </cell>
          <cell r="AA303">
            <v>267.15612111134834</v>
          </cell>
        </row>
        <row r="304">
          <cell r="Z304">
            <v>0.79728099065967151</v>
          </cell>
          <cell r="AA304">
            <v>263.19265983660608</v>
          </cell>
        </row>
        <row r="305">
          <cell r="Z305">
            <v>0.79640894306529364</v>
          </cell>
          <cell r="AA305">
            <v>259.25851302830216</v>
          </cell>
        </row>
        <row r="306">
          <cell r="Z306">
            <v>0.79552948521173616</v>
          </cell>
          <cell r="AA306">
            <v>255.35373031701712</v>
          </cell>
        </row>
        <row r="307">
          <cell r="Z307">
            <v>0.79464252333878893</v>
          </cell>
          <cell r="AA307">
            <v>251.47836120420504</v>
          </cell>
        </row>
        <row r="308">
          <cell r="Z308">
            <v>0.79374796215064825</v>
          </cell>
          <cell r="AA308">
            <v>247.63245504603205</v>
          </cell>
        </row>
        <row r="309">
          <cell r="Z309">
            <v>0.79284570478577721</v>
          </cell>
          <cell r="AA309">
            <v>243.81606103665874</v>
          </cell>
        </row>
        <row r="310">
          <cell r="Z310">
            <v>0.79193565278609745</v>
          </cell>
          <cell r="AA310">
            <v>240.02922819094891</v>
          </cell>
        </row>
        <row r="311">
          <cell r="Z311">
            <v>0.79101770606549415</v>
          </cell>
          <cell r="AA311">
            <v>236.27200532658725</v>
          </cell>
        </row>
        <row r="312">
          <cell r="Z312">
            <v>0.79009176287761773</v>
          </cell>
          <cell r="AA312">
            <v>232.54444104558891</v>
          </cell>
        </row>
        <row r="313">
          <cell r="Z313">
            <v>0.78915771978296956</v>
          </cell>
          <cell r="AA313">
            <v>228.84658371518117</v>
          </cell>
        </row>
        <row r="314">
          <cell r="Z314">
            <v>0.7882154716152463</v>
          </cell>
          <cell r="AA314">
            <v>225.17848144803924</v>
          </cell>
        </row>
        <row r="315">
          <cell r="Z315">
            <v>0.78726491144693622</v>
          </cell>
          <cell r="AA315">
            <v>221.54018208185633</v>
          </cell>
        </row>
        <row r="316">
          <cell r="Z316">
            <v>0.78630593055413922</v>
          </cell>
          <cell r="AA316">
            <v>217.93173315822798</v>
          </cell>
        </row>
        <row r="317">
          <cell r="Z317">
            <v>0.78533841838059959</v>
          </cell>
          <cell r="AA317">
            <v>214.35318190082975</v>
          </cell>
        </row>
        <row r="318">
          <cell r="Z318">
            <v>0.78436226250092955</v>
          </cell>
          <cell r="AA318">
            <v>210.80457519286807</v>
          </cell>
        </row>
        <row r="319">
          <cell r="Z319">
            <v>0.78337734858300423</v>
          </cell>
          <cell r="AA319">
            <v>207.285959553781</v>
          </cell>
        </row>
        <row r="320">
          <cell r="Z320">
            <v>0.7823835603495104</v>
          </cell>
          <cell r="AA320">
            <v>203.79738111516841</v>
          </cell>
        </row>
        <row r="321">
          <cell r="Z321">
            <v>0.78138077953862672</v>
          </cell>
          <cell r="AA321">
            <v>200.33888559592666</v>
          </cell>
        </row>
        <row r="322">
          <cell r="Z322">
            <v>0.78036888586381792</v>
          </cell>
          <cell r="AA322">
            <v>196.91051827656622</v>
          </cell>
        </row>
        <row r="323">
          <cell r="Z323">
            <v>0.7793477569727183</v>
          </cell>
          <cell r="AA323">
            <v>193.51232397268677</v>
          </cell>
        </row>
        <row r="324">
          <cell r="Z324">
            <v>0.77831726840508753</v>
          </cell>
          <cell r="AA324">
            <v>190.14434700758528</v>
          </cell>
        </row>
        <row r="325">
          <cell r="Z325">
            <v>0.77727729354981201</v>
          </cell>
          <cell r="AA325">
            <v>186.80663118397214</v>
          </cell>
        </row>
        <row r="326">
          <cell r="Z326">
            <v>0.77622770360093563</v>
          </cell>
          <cell r="AA326">
            <v>183.49921975476846</v>
          </cell>
        </row>
        <row r="327">
          <cell r="Z327">
            <v>0.77516836751269158</v>
          </cell>
          <cell r="AA327">
            <v>180.2221553929588</v>
          </cell>
        </row>
        <row r="328">
          <cell r="Z328">
            <v>0.77409915195351542</v>
          </cell>
          <cell r="AA328">
            <v>176.97548016047114</v>
          </cell>
        </row>
        <row r="329">
          <cell r="Z329">
            <v>0.77301992125901497</v>
          </cell>
          <cell r="AA329">
            <v>173.75923547605643</v>
          </cell>
        </row>
        <row r="330">
          <cell r="Z330">
            <v>0.77193053738387263</v>
          </cell>
          <cell r="AA330">
            <v>170.57346208213889</v>
          </cell>
        </row>
        <row r="331">
          <cell r="Z331">
            <v>0.7708308598526562</v>
          </cell>
          <cell r="AA331">
            <v>167.41820001060745</v>
          </cell>
        </row>
        <row r="332">
          <cell r="Z332">
            <v>0.76972074570951377</v>
          </cell>
          <cell r="AA332">
            <v>164.29348854751885</v>
          </cell>
        </row>
        <row r="333">
          <cell r="Z333">
            <v>0.76860004946672456</v>
          </cell>
          <cell r="AA333">
            <v>161.19936619668064</v>
          </cell>
        </row>
        <row r="334">
          <cell r="Z334">
            <v>0.76746862305208452</v>
          </cell>
          <cell r="AA334">
            <v>158.1358706420834</v>
          </cell>
        </row>
        <row r="335">
          <cell r="Z335">
            <v>0.76632631575509502</v>
          </cell>
          <cell r="AA335">
            <v>155.10303870914944</v>
          </cell>
        </row>
        <row r="336">
          <cell r="Z336">
            <v>0.76517297417193264</v>
          </cell>
          <cell r="AA336">
            <v>152.10090632476539</v>
          </cell>
        </row>
        <row r="337">
          <cell r="Z337">
            <v>0.76400844214916985</v>
          </cell>
          <cell r="AA337">
            <v>149.12950847606493</v>
          </cell>
        </row>
        <row r="338">
          <cell r="Z338">
            <v>0.76283256072622041</v>
          </cell>
          <cell r="AA338">
            <v>146.18887916792704</v>
          </cell>
        </row>
        <row r="339">
          <cell r="Z339">
            <v>0.76164516807648019</v>
          </cell>
          <cell r="AA339">
            <v>143.27905137915559</v>
          </cell>
        </row>
        <row r="340">
          <cell r="Z340">
            <v>0.76044609944713681</v>
          </cell>
          <cell r="AA340">
            <v>140.40005701730365</v>
          </cell>
        </row>
        <row r="341">
          <cell r="Z341">
            <v>0.7592351870976185</v>
          </cell>
          <cell r="AA341">
            <v>137.55192687210689</v>
          </cell>
        </row>
        <row r="342">
          <cell r="Z342">
            <v>0.75801226023665069</v>
          </cell>
          <cell r="AA342">
            <v>134.7346905674884</v>
          </cell>
        </row>
        <row r="343">
          <cell r="Z343">
            <v>0.75677714495789628</v>
          </cell>
          <cell r="AA343">
            <v>131.94837651209758</v>
          </cell>
        </row>
        <row r="344">
          <cell r="Z344">
            <v>0.7555296641741428</v>
          </cell>
          <cell r="AA344">
            <v>129.19301184834538</v>
          </cell>
        </row>
        <row r="345">
          <cell r="Z345">
            <v>0.75426963755001308</v>
          </cell>
          <cell r="AA345">
            <v>126.46862239989551</v>
          </cell>
        </row>
        <row r="346">
          <cell r="Z346">
            <v>0.75299688143316335</v>
          </cell>
          <cell r="AA346">
            <v>123.77523261757374</v>
          </cell>
        </row>
        <row r="347">
          <cell r="Z347">
            <v>0.75171120878394171</v>
          </cell>
          <cell r="AA347">
            <v>121.11286552365408</v>
          </cell>
        </row>
        <row r="348">
          <cell r="Z348">
            <v>0.75041242910347472</v>
          </cell>
          <cell r="AA348">
            <v>118.48154265448188</v>
          </cell>
        </row>
        <row r="349">
          <cell r="Z349">
            <v>0.74910034836015094</v>
          </cell>
          <cell r="AA349">
            <v>115.88128400139256</v>
          </cell>
        </row>
        <row r="350">
          <cell r="Z350">
            <v>0.74777476891447092</v>
          </cell>
          <cell r="AA350">
            <v>113.31210794988449</v>
          </cell>
        </row>
        <row r="351">
          <cell r="Z351">
            <v>0.7464354894422317</v>
          </cell>
          <cell r="AA351">
            <v>110.77403121700431</v>
          </cell>
        </row>
        <row r="352">
          <cell r="Z352">
            <v>0.74508230485601434</v>
          </cell>
          <cell r="AA352">
            <v>108.26706878690223</v>
          </cell>
        </row>
        <row r="353">
          <cell r="Z353">
            <v>0.7437150062249448</v>
          </cell>
          <cell r="AA353">
            <v>105.79123384451512</v>
          </cell>
        </row>
        <row r="354">
          <cell r="Z354">
            <v>0.74233338069269494</v>
          </cell>
          <cell r="AA354">
            <v>103.34653770733421</v>
          </cell>
        </row>
        <row r="355">
          <cell r="Z355">
            <v>0.74093721139369395</v>
          </cell>
          <cell r="AA355">
            <v>100.93298975521537</v>
          </cell>
        </row>
        <row r="356">
          <cell r="Z356">
            <v>0.73952627736751964</v>
          </cell>
          <cell r="AA356">
            <v>98.550597358188114</v>
          </cell>
        </row>
        <row r="357">
          <cell r="Z357">
            <v>0.73810035347143776</v>
          </cell>
          <cell r="AA357">
            <v>96.199365802221621</v>
          </cell>
        </row>
        <row r="358">
          <cell r="Z358">
            <v>0.73665921029106129</v>
          </cell>
          <cell r="AA358">
            <v>93.879298212904061</v>
          </cell>
        </row>
        <row r="359">
          <cell r="Z359">
            <v>0.73520261404909948</v>
          </cell>
          <cell r="AA359">
            <v>91.590395476993635</v>
          </cell>
        </row>
        <row r="360">
          <cell r="Z360">
            <v>0.73373032651216663</v>
          </cell>
          <cell r="AA360">
            <v>89.332656161798965</v>
          </cell>
        </row>
        <row r="361">
          <cell r="Z361">
            <v>0.73224210489562569</v>
          </cell>
          <cell r="AA361">
            <v>87.106076432347351</v>
          </cell>
        </row>
        <row r="362">
          <cell r="Z362">
            <v>0.73073770176643638</v>
          </cell>
          <cell r="AA362">
            <v>84.910649966300412</v>
          </cell>
        </row>
        <row r="363">
          <cell r="Z363">
            <v>0.7292168649439833</v>
          </cell>
          <cell r="AA363">
            <v>82.746367866576691</v>
          </cell>
        </row>
        <row r="364">
          <cell r="Z364">
            <v>0.72767933739886026</v>
          </cell>
          <cell r="AA364">
            <v>80.613218571642903</v>
          </cell>
        </row>
        <row r="365">
          <cell r="Z365">
            <v>0.72612485714958486</v>
          </cell>
          <cell r="AA365">
            <v>78.511187763435373</v>
          </cell>
        </row>
        <row r="366">
          <cell r="Z366">
            <v>0.72455315715722413</v>
          </cell>
          <cell r="AA366">
            <v>76.440258272876306</v>
          </cell>
        </row>
        <row r="367">
          <cell r="Z367">
            <v>0.72296396521790973</v>
          </cell>
          <cell r="AA367">
            <v>74.400409982949299</v>
          </cell>
        </row>
        <row r="368">
          <cell r="Z368">
            <v>0.72135700385322432</v>
          </cell>
          <cell r="AA368">
            <v>72.391619729302164</v>
          </cell>
        </row>
        <row r="369">
          <cell r="Z369">
            <v>0.71973199019844525</v>
          </cell>
          <cell r="AA369">
            <v>70.413861198345984</v>
          </cell>
        </row>
        <row r="370">
          <cell r="Z370">
            <v>0.71808863588863003</v>
          </cell>
          <cell r="AA370">
            <v>68.467104822822705</v>
          </cell>
        </row>
        <row r="371">
          <cell r="Z371">
            <v>0.71642664694253411</v>
          </cell>
          <cell r="AA371">
            <v>66.551317674815664</v>
          </cell>
        </row>
        <row r="372">
          <cell r="Z372">
            <v>0.71474572364435451</v>
          </cell>
          <cell r="AA372">
            <v>64.666463356181055</v>
          </cell>
        </row>
        <row r="373">
          <cell r="Z373">
            <v>0.71304556042329292</v>
          </cell>
          <cell r="AA373">
            <v>62.812501886381682</v>
          </cell>
        </row>
        <row r="374">
          <cell r="Z374">
            <v>0.71132584573094115</v>
          </cell>
          <cell r="AA374">
            <v>60.989389587708075</v>
          </cell>
        </row>
        <row r="375">
          <cell r="Z375">
            <v>0.70958626191648932</v>
          </cell>
          <cell r="AA375">
            <v>59.197078967876635</v>
          </cell>
        </row>
        <row r="376">
          <cell r="Z376">
            <v>0.70782648509976931</v>
          </cell>
          <cell r="AA376">
            <v>57.435518599999078</v>
          </cell>
        </row>
        <row r="377">
          <cell r="Z377">
            <v>0.70604618504214323</v>
          </cell>
          <cell r="AA377">
            <v>55.7046529999227</v>
          </cell>
        </row>
        <row r="378">
          <cell r="Z378">
            <v>0.70424502501525876</v>
          </cell>
          <cell r="AA378">
            <v>54.004422500947015</v>
          </cell>
        </row>
        <row r="379">
          <cell r="Z379">
            <v>0.70242266166769551</v>
          </cell>
          <cell r="AA379">
            <v>52.334763125928475</v>
          </cell>
        </row>
        <row r="380">
          <cell r="Z380">
            <v>0.7005787448895332</v>
          </cell>
          <cell r="AA380">
            <v>50.695606456791886</v>
          </cell>
        </row>
        <row r="381">
          <cell r="Z381">
            <v>0.69871291767488253</v>
          </cell>
          <cell r="AA381">
            <v>49.086879501475181</v>
          </cell>
        </row>
        <row r="382">
          <cell r="Z382">
            <v>0.69682481598242341</v>
          </cell>
          <cell r="AA382">
            <v>47.508504558342288</v>
          </cell>
        </row>
        <row r="383">
          <cell r="Z383">
            <v>0.6949140685940085</v>
          </cell>
          <cell r="AA383">
            <v>45.960399078107699</v>
          </cell>
        </row>
        <row r="384">
          <cell r="Z384">
            <v>0.69298029697139329</v>
          </cell>
          <cell r="AA384">
            <v>44.442475523326721</v>
          </cell>
        </row>
        <row r="385">
          <cell r="Z385">
            <v>0.69102311511117065</v>
          </cell>
          <cell r="AA385">
            <v>42.954641225515871</v>
          </cell>
        </row>
        <row r="386">
          <cell r="Z386">
            <v>0.68904212939799492</v>
          </cell>
          <cell r="AA386">
            <v>41.496798239979512</v>
          </cell>
        </row>
        <row r="387">
          <cell r="Z387">
            <v>0.68703693845619151</v>
          </cell>
          <cell r="AA387">
            <v>40.068843198431516</v>
          </cell>
        </row>
        <row r="388">
          <cell r="Z388">
            <v>0.6850071329998656</v>
          </cell>
          <cell r="AA388">
            <v>38.670667159514309</v>
          </cell>
        </row>
        <row r="389">
          <cell r="Z389">
            <v>0.68295229568163307</v>
          </cell>
          <cell r="AA389">
            <v>37.302155457332574</v>
          </cell>
        </row>
        <row r="390">
          <cell r="Z390">
            <v>0.68087200094011402</v>
          </cell>
          <cell r="AA390">
            <v>35.963187548134492</v>
          </cell>
        </row>
        <row r="391">
          <cell r="Z391">
            <v>0.67876581484634591</v>
          </cell>
          <cell r="AA391">
            <v>34.653636855290713</v>
          </cell>
        </row>
        <row r="392">
          <cell r="Z392">
            <v>0.67663329494929081</v>
          </cell>
          <cell r="AA392">
            <v>33.373370612739571</v>
          </cell>
        </row>
        <row r="393">
          <cell r="Z393">
            <v>0.67447399012063047</v>
          </cell>
          <cell r="AA393">
            <v>32.122249707086809</v>
          </cell>
        </row>
        <row r="394">
          <cell r="Z394">
            <v>0.67228744039906363</v>
          </cell>
          <cell r="AA394">
            <v>30.900128518569183</v>
          </cell>
        </row>
        <row r="395">
          <cell r="Z395">
            <v>0.67007317683434342</v>
          </cell>
          <cell r="AA395">
            <v>29.706854761114275</v>
          </cell>
        </row>
        <row r="396">
          <cell r="Z396">
            <v>0.66783072133131705</v>
          </cell>
          <cell r="AA396">
            <v>28.54226932175262</v>
          </cell>
        </row>
        <row r="397">
          <cell r="Z397">
            <v>0.66555958649425284</v>
          </cell>
          <cell r="AA397">
            <v>27.406206099664679</v>
          </cell>
        </row>
        <row r="398">
          <cell r="Z398">
            <v>0.66325927547177488</v>
          </cell>
          <cell r="AA398">
            <v>26.298491845172524</v>
          </cell>
        </row>
        <row r="399">
          <cell r="Z399">
            <v>0.66092928180274924</v>
          </cell>
          <cell r="AA399">
            <v>25.218945999015546</v>
          </cell>
        </row>
        <row r="400">
          <cell r="Z400">
            <v>0.65856908926350211</v>
          </cell>
          <cell r="AA400">
            <v>24.167380532280845</v>
          </cell>
        </row>
        <row r="401">
          <cell r="Z401">
            <v>0.65617817171678483</v>
          </cell>
          <cell r="AA401">
            <v>23.143599787392326</v>
          </cell>
        </row>
        <row r="402">
          <cell r="Z402">
            <v>0.65375599296294062</v>
          </cell>
          <cell r="AA402">
            <v>22.147400320597406</v>
          </cell>
        </row>
        <row r="403">
          <cell r="Z403">
            <v>0.65130200659376336</v>
          </cell>
          <cell r="AA403">
            <v>21.178570746427788</v>
          </cell>
        </row>
        <row r="404">
          <cell r="Z404">
            <v>0.64881565584959078</v>
          </cell>
          <cell r="AA404">
            <v>20.236891584650024</v>
          </cell>
        </row>
        <row r="405">
          <cell r="Z405">
            <v>0.64629637348021651</v>
          </cell>
          <cell r="AA405">
            <v>19.32213511026309</v>
          </cell>
        </row>
        <row r="406">
          <cell r="Z406">
            <v>0.64374358161025436</v>
          </cell>
          <cell r="AA406">
            <v>18.434065207143789</v>
          </cell>
        </row>
        <row r="407">
          <cell r="Z407">
            <v>0.64115669160965194</v>
          </cell>
          <cell r="AA407">
            <v>17.572437225986807</v>
          </cell>
        </row>
        <row r="408">
          <cell r="Z408">
            <v>0.63853510397009738</v>
          </cell>
          <cell r="AA408">
            <v>16.736997847234015</v>
          </cell>
        </row>
        <row r="409">
          <cell r="Z409">
            <v>0.63587820818813623</v>
          </cell>
          <cell r="AA409">
            <v>15.927484949738083</v>
          </cell>
        </row>
        <row r="410">
          <cell r="Z410">
            <v>0.63318538265587587</v>
          </cell>
          <cell r="AA410">
            <v>15.143627485957472</v>
          </cell>
        </row>
        <row r="411">
          <cell r="Z411">
            <v>0.63045599456023083</v>
          </cell>
          <cell r="AA411">
            <v>14.385145364534356</v>
          </cell>
        </row>
        <row r="412">
          <cell r="Z412">
            <v>0.62768939979173866</v>
          </cell>
          <cell r="AA412">
            <v>13.651749341163351</v>
          </cell>
        </row>
        <row r="413">
          <cell r="Z413">
            <v>0.62488494286405827</v>
          </cell>
          <cell r="AA413">
            <v>12.943140918716759</v>
          </cell>
        </row>
        <row r="414">
          <cell r="Z414">
            <v>0.62204195684535191</v>
          </cell>
          <cell r="AA414">
            <v>12.259012257652119</v>
          </cell>
        </row>
        <row r="415">
          <cell r="Z415">
            <v>0.61915976330284594</v>
          </cell>
          <cell r="AA415">
            <v>11.599046097788605</v>
          </cell>
        </row>
        <row r="416">
          <cell r="Z416">
            <v>0.61623767226196668</v>
          </cell>
          <cell r="AA416">
            <v>10.962915692601436</v>
          </cell>
        </row>
        <row r="417">
          <cell r="Z417">
            <v>0.61327498218155796</v>
          </cell>
          <cell r="AA417">
            <v>10.350284757246243</v>
          </cell>
        </row>
        <row r="418">
          <cell r="Z418">
            <v>0.61027097994679613</v>
          </cell>
          <cell r="AA418">
            <v>9.7608074315891233</v>
          </cell>
        </row>
        <row r="419">
          <cell r="Z419">
            <v>0.6072249408815481</v>
          </cell>
          <cell r="AA419">
            <v>9.1941282595813583</v>
          </cell>
        </row>
        <row r="420">
          <cell r="Z420">
            <v>0.60413612878204526</v>
          </cell>
          <cell r="AA420">
            <v>8.6498821863807436</v>
          </cell>
        </row>
        <row r="421">
          <cell r="Z421">
            <v>0.60100379597388343</v>
          </cell>
          <cell r="AA421">
            <v>8.1276945746830815</v>
          </cell>
        </row>
        <row r="422">
          <cell r="Z422">
            <v>0.59782718339451257</v>
          </cell>
          <cell r="AA422">
            <v>7.6271812417869889</v>
          </cell>
        </row>
        <row r="423">
          <cell r="Z423">
            <v>0.59460552070352968</v>
          </cell>
          <cell r="AA423">
            <v>7.1479485189720631</v>
          </cell>
        </row>
        <row r="424">
          <cell r="Z424">
            <v>0.59133802642326616</v>
          </cell>
          <cell r="AA424">
            <v>6.6895933348233552</v>
          </cell>
        </row>
        <row r="425">
          <cell r="Z425">
            <v>0.58802390811232397</v>
          </cell>
          <cell r="AA425">
            <v>6.2517033241833158</v>
          </cell>
        </row>
        <row r="426">
          <cell r="Z426">
            <v>0.58466236257491788</v>
          </cell>
          <cell r="AA426">
            <v>5.8338569644542808</v>
          </cell>
        </row>
        <row r="427">
          <cell r="Z427">
            <v>0.58125257610906589</v>
          </cell>
          <cell r="AA427">
            <v>5.4356237410090964</v>
          </cell>
        </row>
        <row r="428">
          <cell r="Z428">
            <v>0.57779372479689206</v>
          </cell>
          <cell r="AA428">
            <v>5.0565643434927541</v>
          </cell>
        </row>
        <row r="429">
          <cell r="Z429">
            <v>0.57428497484051833</v>
          </cell>
          <cell r="AA429">
            <v>4.6962308948125813</v>
          </cell>
        </row>
        <row r="430">
          <cell r="Z430">
            <v>0.57072548294726144</v>
          </cell>
          <cell r="AA430">
            <v>4.3541672146163517</v>
          </cell>
        </row>
        <row r="431">
          <cell r="Z431">
            <v>0.5671143967680935</v>
          </cell>
          <cell r="AA431">
            <v>4.0299091190448335</v>
          </cell>
        </row>
        <row r="432">
          <cell r="Z432">
            <v>0.56345085539358919</v>
          </cell>
          <cell r="AA432">
            <v>3.7229847585153024</v>
          </cell>
        </row>
        <row r="433">
          <cell r="Z433">
            <v>0.5597339899118452</v>
          </cell>
          <cell r="AA433">
            <v>3.4329149952432032</v>
          </cell>
        </row>
        <row r="434">
          <cell r="Z434">
            <v>0.55596292403315084</v>
          </cell>
          <cell r="AA434">
            <v>3.1592138221375095</v>
          </cell>
        </row>
        <row r="435">
          <cell r="Z435">
            <v>0.55213677478647805</v>
          </cell>
          <cell r="AA435">
            <v>2.9013888246088757</v>
          </cell>
        </row>
        <row r="436">
          <cell r="Z436">
            <v>0.54825465329317646</v>
          </cell>
          <cell r="AA436">
            <v>2.6589416867052331</v>
          </cell>
        </row>
        <row r="437">
          <cell r="Z437">
            <v>0.54431566562357292</v>
          </cell>
          <cell r="AA437">
            <v>2.4313687428340396</v>
          </cell>
        </row>
        <row r="438">
          <cell r="Z438">
            <v>0.54031891374251662</v>
          </cell>
          <cell r="AA438">
            <v>2.2181615761406492</v>
          </cell>
        </row>
        <row r="439">
          <cell r="Z439">
            <v>0.5362634965502513</v>
          </cell>
          <cell r="AA439">
            <v>2.0188076643850543</v>
          </cell>
        </row>
        <row r="440">
          <cell r="Z440">
            <v>0.53214851102535388</v>
          </cell>
          <cell r="AA440">
            <v>1.832791073891092</v>
          </cell>
        </row>
        <row r="441">
          <cell r="Z441">
            <v>0.52797305347684498</v>
          </cell>
          <cell r="AA441">
            <v>1.6595932018300228</v>
          </cell>
        </row>
        <row r="442">
          <cell r="Z442">
            <v>0.52373622091295025</v>
          </cell>
          <cell r="AA442">
            <v>1.498693566740964</v>
          </cell>
        </row>
        <row r="443">
          <cell r="Z443">
            <v>0.51943711253436942</v>
          </cell>
          <cell r="AA443">
            <v>1.349570646781157</v>
          </cell>
        </row>
        <row r="444">
          <cell r="Z444">
            <v>0.51507483136029775</v>
          </cell>
          <cell r="AA444">
            <v>1.2117027647369718</v>
          </cell>
        </row>
        <row r="445">
          <cell r="Z445">
            <v>0.51064848599582857</v>
          </cell>
          <cell r="AA445">
            <v>1.0845690183099301</v>
          </cell>
        </row>
        <row r="446">
          <cell r="Z446">
            <v>0.50615719254975156</v>
          </cell>
          <cell r="AA446">
            <v>0.96765025361950807</v>
          </cell>
        </row>
        <row r="447">
          <cell r="Z447">
            <v>0.50160007671214502</v>
          </cell>
          <cell r="AA447">
            <v>0.86043007923572534</v>
          </cell>
        </row>
        <row r="448">
          <cell r="Z448">
            <v>0.49697627600152533</v>
          </cell>
          <cell r="AA448">
            <v>0.76239591737015033</v>
          </cell>
        </row>
        <row r="449">
          <cell r="Z449">
            <v>0.49228494219168817</v>
          </cell>
          <cell r="AA449">
            <v>0.67304008811606086</v>
          </cell>
        </row>
        <row r="450">
          <cell r="Z450">
            <v>0.48752524392870222</v>
          </cell>
          <cell r="AA450">
            <v>0.591860921840766</v>
          </cell>
        </row>
      </sheetData>
      <sheetData sheetId="2">
        <row r="13">
          <cell r="M13" t="str">
            <v>Holocene falls glomerocryst</v>
          </cell>
        </row>
        <row r="15">
          <cell r="M15" t="str">
            <v>Basal lavas</v>
          </cell>
        </row>
        <row r="17">
          <cell r="M17" t="str">
            <v>Holocene falls</v>
          </cell>
        </row>
        <row r="18">
          <cell r="M18" t="str">
            <v>Pocura Maar</v>
          </cell>
        </row>
        <row r="19">
          <cell r="M19" t="str">
            <v>Mirador (Iowa)</v>
          </cell>
        </row>
        <row r="26">
          <cell r="M26" t="str">
            <v>Mirador (Leeds)</v>
          </cell>
        </row>
        <row r="27">
          <cell r="M27" t="str">
            <v>Pyroxenite melt</v>
          </cell>
        </row>
        <row r="29">
          <cell r="M29" t="str">
            <v>Mixed peridotite and pyroxenite melts</v>
          </cell>
        </row>
        <row r="30">
          <cell r="M30" t="str">
            <v>Rapid fractionation</v>
          </cell>
        </row>
        <row r="31">
          <cell r="M31" t="str">
            <v>Rininahue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P12" sqref="P12"/>
    </sheetView>
  </sheetViews>
  <sheetFormatPr defaultColWidth="14.42578125" defaultRowHeight="15" customHeight="1"/>
  <cols>
    <col min="1" max="26" width="11.425781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2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 t="s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 t="s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86" t="s">
        <v>362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2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 t="s">
        <v>13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2" sqref="D12"/>
    </sheetView>
  </sheetViews>
  <sheetFormatPr defaultColWidth="14.42578125" defaultRowHeight="15" customHeight="1"/>
  <cols>
    <col min="1" max="1" width="19" customWidth="1"/>
    <col min="2" max="2" width="10.85546875" customWidth="1"/>
    <col min="3" max="3" width="8.7109375" customWidth="1"/>
    <col min="4" max="4" width="54" customWidth="1"/>
    <col min="5" max="18" width="8.7109375" customWidth="1"/>
    <col min="19" max="20" width="10.42578125" customWidth="1"/>
    <col min="21" max="54" width="8.7109375" customWidth="1"/>
  </cols>
  <sheetData>
    <row r="1" spans="1:54" ht="14.25" customHeight="1">
      <c r="A1" s="3"/>
      <c r="B1" s="3"/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3"/>
      <c r="U1" s="3" t="s">
        <v>31</v>
      </c>
      <c r="V1" s="3" t="s">
        <v>32</v>
      </c>
      <c r="W1" s="3" t="s">
        <v>33</v>
      </c>
      <c r="X1" s="3" t="s">
        <v>34</v>
      </c>
      <c r="Y1" s="3" t="s">
        <v>35</v>
      </c>
      <c r="Z1" s="3" t="s">
        <v>36</v>
      </c>
      <c r="AA1" s="3" t="s">
        <v>37</v>
      </c>
      <c r="AB1" s="3" t="s">
        <v>38</v>
      </c>
      <c r="AC1" s="3" t="s">
        <v>39</v>
      </c>
      <c r="AD1" s="3" t="s">
        <v>40</v>
      </c>
      <c r="AE1" s="3" t="s">
        <v>41</v>
      </c>
      <c r="AF1" s="3" t="s">
        <v>42</v>
      </c>
      <c r="AG1" s="3" t="s">
        <v>43</v>
      </c>
      <c r="AH1" s="3" t="s">
        <v>44</v>
      </c>
      <c r="AI1" s="3" t="s">
        <v>45</v>
      </c>
      <c r="AJ1" s="3" t="s">
        <v>46</v>
      </c>
      <c r="AK1" s="3" t="s">
        <v>47</v>
      </c>
      <c r="AL1" s="3" t="s">
        <v>48</v>
      </c>
      <c r="AM1" s="3" t="s">
        <v>49</v>
      </c>
      <c r="AN1" s="3" t="s">
        <v>50</v>
      </c>
      <c r="AO1" s="3" t="s">
        <v>51</v>
      </c>
      <c r="AP1" s="3" t="s">
        <v>52</v>
      </c>
      <c r="AQ1" s="3" t="s">
        <v>53</v>
      </c>
      <c r="AR1" s="3" t="s">
        <v>54</v>
      </c>
      <c r="AS1" s="3" t="s">
        <v>55</v>
      </c>
      <c r="AT1" s="3" t="s">
        <v>56</v>
      </c>
      <c r="AU1" s="3" t="s">
        <v>57</v>
      </c>
      <c r="AV1" s="3" t="s">
        <v>58</v>
      </c>
      <c r="AW1" s="3" t="s">
        <v>59</v>
      </c>
      <c r="AX1" s="3" t="s">
        <v>60</v>
      </c>
      <c r="AY1" s="3" t="s">
        <v>61</v>
      </c>
      <c r="AZ1" s="3" t="s">
        <v>62</v>
      </c>
      <c r="BA1" s="3" t="s">
        <v>63</v>
      </c>
      <c r="BB1" s="3" t="s">
        <v>64</v>
      </c>
    </row>
    <row r="2" spans="1:54" ht="14.25" customHeight="1">
      <c r="A2" s="3"/>
      <c r="B2" s="3"/>
      <c r="C2" s="3"/>
      <c r="D2" s="4" t="s">
        <v>65</v>
      </c>
      <c r="E2" s="4">
        <v>0.01</v>
      </c>
      <c r="F2" s="4">
        <v>0.01</v>
      </c>
      <c r="G2" s="4">
        <v>0.01</v>
      </c>
      <c r="H2" s="4"/>
      <c r="I2" s="4">
        <v>1E-3</v>
      </c>
      <c r="J2" s="4">
        <v>0.01</v>
      </c>
      <c r="K2" s="4">
        <v>0.01</v>
      </c>
      <c r="L2" s="4">
        <v>0.01</v>
      </c>
      <c r="M2" s="4">
        <v>0.01</v>
      </c>
      <c r="N2" s="4">
        <v>1E-3</v>
      </c>
      <c r="O2" s="4">
        <v>0.01</v>
      </c>
      <c r="P2" s="3"/>
      <c r="Q2" s="3"/>
      <c r="R2" s="3"/>
      <c r="S2" s="3"/>
      <c r="T2" s="3"/>
      <c r="U2" s="4">
        <v>1</v>
      </c>
      <c r="V2" s="4">
        <v>5</v>
      </c>
      <c r="W2" s="4">
        <v>3</v>
      </c>
      <c r="X2" s="4">
        <v>2</v>
      </c>
      <c r="Y2" s="4">
        <v>2</v>
      </c>
      <c r="Z2" s="4">
        <v>4</v>
      </c>
      <c r="AA2" s="4">
        <v>20</v>
      </c>
      <c r="AB2" s="4">
        <v>1</v>
      </c>
      <c r="AC2" s="4">
        <v>20</v>
      </c>
      <c r="AD2" s="4">
        <v>10</v>
      </c>
      <c r="AE2" s="4">
        <v>30</v>
      </c>
      <c r="AF2" s="4">
        <v>1</v>
      </c>
      <c r="AG2" s="4">
        <v>2</v>
      </c>
      <c r="AH2" s="4">
        <v>1</v>
      </c>
      <c r="AI2" s="4">
        <v>0.5</v>
      </c>
      <c r="AJ2" s="4">
        <v>0.1</v>
      </c>
      <c r="AK2" s="4">
        <v>0.1</v>
      </c>
      <c r="AL2" s="4">
        <v>0.05</v>
      </c>
      <c r="AM2" s="4">
        <v>0.1</v>
      </c>
      <c r="AN2" s="4">
        <v>0.1</v>
      </c>
      <c r="AO2" s="4">
        <v>0.05</v>
      </c>
      <c r="AP2" s="4">
        <v>0.1</v>
      </c>
      <c r="AQ2" s="4">
        <v>0.1</v>
      </c>
      <c r="AR2" s="4">
        <v>0.1</v>
      </c>
      <c r="AS2" s="4">
        <v>0.1</v>
      </c>
      <c r="AT2" s="4">
        <v>0.1</v>
      </c>
      <c r="AU2" s="4">
        <v>0.05</v>
      </c>
      <c r="AV2" s="4">
        <v>0.1</v>
      </c>
      <c r="AW2" s="4">
        <v>0.04</v>
      </c>
      <c r="AX2" s="4">
        <v>0.2</v>
      </c>
      <c r="AY2" s="4">
        <v>0.1</v>
      </c>
      <c r="AZ2" s="4">
        <v>5</v>
      </c>
      <c r="BA2" s="4">
        <v>0.1</v>
      </c>
      <c r="BB2" s="4">
        <v>0.1</v>
      </c>
    </row>
    <row r="3" spans="1:54" ht="14.25" customHeight="1">
      <c r="A3" s="5" t="s">
        <v>66</v>
      </c>
      <c r="B3" s="5" t="s">
        <v>67</v>
      </c>
      <c r="C3" s="5" t="s">
        <v>68</v>
      </c>
      <c r="D3" s="5" t="s">
        <v>69</v>
      </c>
      <c r="E3" s="5">
        <v>54.4</v>
      </c>
      <c r="F3" s="5">
        <v>16.25</v>
      </c>
      <c r="G3" s="5">
        <v>10.6</v>
      </c>
      <c r="I3" s="5">
        <v>0.18099999999999999</v>
      </c>
      <c r="J3" s="5">
        <v>3.67</v>
      </c>
      <c r="K3" s="5">
        <v>7.76</v>
      </c>
      <c r="L3" s="5">
        <v>3.94</v>
      </c>
      <c r="M3" s="5">
        <v>0.59</v>
      </c>
      <c r="N3" s="5">
        <v>1.032</v>
      </c>
      <c r="O3" s="5">
        <v>0.19</v>
      </c>
      <c r="P3" s="5">
        <v>-0.16</v>
      </c>
      <c r="Q3" s="5">
        <v>98.45</v>
      </c>
      <c r="R3" s="6">
        <v>44.839531520733203</v>
      </c>
      <c r="S3" s="5">
        <v>4.53</v>
      </c>
      <c r="U3" s="5">
        <v>21</v>
      </c>
      <c r="V3" s="5">
        <v>221</v>
      </c>
      <c r="W3" s="5">
        <v>220</v>
      </c>
      <c r="X3" s="5">
        <v>484</v>
      </c>
      <c r="Y3" s="5">
        <v>25</v>
      </c>
      <c r="Z3" s="5">
        <v>75</v>
      </c>
      <c r="AA3" s="5" t="s">
        <v>70</v>
      </c>
      <c r="AB3" s="5">
        <v>25</v>
      </c>
      <c r="AC3" s="5" t="s">
        <v>70</v>
      </c>
      <c r="AD3" s="5">
        <v>30</v>
      </c>
      <c r="AE3" s="5">
        <v>80</v>
      </c>
      <c r="AF3" s="5">
        <v>17</v>
      </c>
      <c r="AG3" s="5">
        <v>9</v>
      </c>
      <c r="AH3" s="5">
        <v>1</v>
      </c>
      <c r="AI3" s="5">
        <v>0.9</v>
      </c>
      <c r="AJ3" s="5">
        <v>7.7</v>
      </c>
      <c r="AK3" s="5">
        <v>18.8</v>
      </c>
      <c r="AL3" s="5">
        <v>2.7</v>
      </c>
      <c r="AM3" s="5">
        <v>12.6</v>
      </c>
      <c r="AN3" s="5">
        <v>3.3</v>
      </c>
      <c r="AO3" s="5">
        <v>1.22</v>
      </c>
      <c r="AP3" s="5">
        <v>3.6</v>
      </c>
      <c r="AQ3" s="5">
        <v>0.6</v>
      </c>
      <c r="AR3" s="5">
        <v>3.6</v>
      </c>
      <c r="AS3" s="5">
        <v>0.7</v>
      </c>
      <c r="AT3" s="5">
        <v>2.2000000000000002</v>
      </c>
      <c r="AU3" s="5">
        <v>0.33</v>
      </c>
      <c r="AV3" s="5">
        <v>2.2000000000000002</v>
      </c>
      <c r="AW3" s="5">
        <v>0.36</v>
      </c>
      <c r="AX3" s="5">
        <v>1.5</v>
      </c>
      <c r="AY3" s="5">
        <v>0.1</v>
      </c>
      <c r="AZ3" s="5">
        <v>6</v>
      </c>
      <c r="BA3" s="5">
        <v>0.8</v>
      </c>
      <c r="BB3" s="5">
        <v>0.2</v>
      </c>
    </row>
    <row r="4" spans="1:54" ht="14.25" customHeight="1">
      <c r="A4" s="5" t="s">
        <v>66</v>
      </c>
      <c r="B4" s="5" t="s">
        <v>71</v>
      </c>
      <c r="C4" s="5" t="s">
        <v>68</v>
      </c>
      <c r="D4" s="5" t="s">
        <v>72</v>
      </c>
      <c r="E4" s="5">
        <v>56.14</v>
      </c>
      <c r="F4" s="5">
        <v>16.43</v>
      </c>
      <c r="G4" s="5">
        <v>10.31</v>
      </c>
      <c r="I4" s="5">
        <v>0.188</v>
      </c>
      <c r="J4" s="5">
        <v>2.85</v>
      </c>
      <c r="K4" s="5">
        <v>6.83</v>
      </c>
      <c r="L4" s="5">
        <v>4.32</v>
      </c>
      <c r="M4" s="5">
        <v>0.78</v>
      </c>
      <c r="N4" s="5">
        <v>0.82599999999999996</v>
      </c>
      <c r="O4" s="5">
        <v>0.28000000000000003</v>
      </c>
      <c r="P4" s="5">
        <v>-0.06</v>
      </c>
      <c r="Q4" s="5">
        <v>98.9</v>
      </c>
      <c r="R4" s="6">
        <v>39.357978617211799</v>
      </c>
      <c r="S4" s="5">
        <v>5.1000000000000005</v>
      </c>
      <c r="U4" s="5">
        <v>13</v>
      </c>
      <c r="V4" s="5">
        <v>108</v>
      </c>
      <c r="W4" s="5">
        <v>276</v>
      </c>
      <c r="X4" s="5">
        <v>511</v>
      </c>
      <c r="Y4" s="5">
        <v>22</v>
      </c>
      <c r="Z4" s="5">
        <v>96</v>
      </c>
      <c r="AA4" s="5" t="s">
        <v>70</v>
      </c>
      <c r="AB4" s="5">
        <v>19</v>
      </c>
      <c r="AC4" s="5" t="s">
        <v>70</v>
      </c>
      <c r="AD4" s="5">
        <v>20</v>
      </c>
      <c r="AE4" s="5">
        <v>90</v>
      </c>
      <c r="AF4" s="5">
        <v>18</v>
      </c>
      <c r="AG4" s="5">
        <v>12</v>
      </c>
      <c r="AH4" s="5">
        <v>1</v>
      </c>
      <c r="AI4" s="5">
        <v>1</v>
      </c>
      <c r="AJ4" s="5">
        <v>10.9</v>
      </c>
      <c r="AK4" s="5">
        <v>25.5</v>
      </c>
      <c r="AL4" s="5">
        <v>3.54</v>
      </c>
      <c r="AM4" s="5">
        <v>15.5</v>
      </c>
      <c r="AN4" s="5">
        <v>4.0999999999999996</v>
      </c>
      <c r="AO4" s="5">
        <v>1.4</v>
      </c>
      <c r="AP4" s="5">
        <v>4</v>
      </c>
      <c r="AQ4" s="5">
        <v>0.7</v>
      </c>
      <c r="AR4" s="5">
        <v>4</v>
      </c>
      <c r="AS4" s="5">
        <v>0.8</v>
      </c>
      <c r="AT4" s="5">
        <v>2.4</v>
      </c>
      <c r="AU4" s="5">
        <v>0.36</v>
      </c>
      <c r="AV4" s="5">
        <v>2.4</v>
      </c>
      <c r="AW4" s="5">
        <v>0.39</v>
      </c>
      <c r="AX4" s="5">
        <v>1.9</v>
      </c>
      <c r="AY4" s="5">
        <v>0.1</v>
      </c>
      <c r="AZ4" s="5">
        <v>8</v>
      </c>
      <c r="BA4" s="5">
        <v>1.1000000000000001</v>
      </c>
      <c r="BB4" s="5">
        <v>0.4</v>
      </c>
    </row>
    <row r="5" spans="1:54" ht="14.25" customHeight="1">
      <c r="A5" s="5" t="s">
        <v>66</v>
      </c>
      <c r="B5" s="5" t="s">
        <v>73</v>
      </c>
      <c r="C5" s="5" t="s">
        <v>68</v>
      </c>
      <c r="D5" s="5" t="s">
        <v>72</v>
      </c>
      <c r="E5" s="5">
        <v>55.09</v>
      </c>
      <c r="F5" s="5">
        <v>16.23</v>
      </c>
      <c r="G5" s="5">
        <v>9.74</v>
      </c>
      <c r="I5" s="5">
        <v>0.17199999999999999</v>
      </c>
      <c r="J5" s="5">
        <v>3.71</v>
      </c>
      <c r="K5" s="5">
        <v>7.5</v>
      </c>
      <c r="L5" s="5">
        <v>3.89</v>
      </c>
      <c r="M5" s="5">
        <v>0.6</v>
      </c>
      <c r="N5" s="5">
        <v>0.84799999999999998</v>
      </c>
      <c r="O5" s="5">
        <v>0.23</v>
      </c>
      <c r="P5" s="5">
        <v>0.46</v>
      </c>
      <c r="Q5" s="5">
        <v>98.47</v>
      </c>
      <c r="R5" s="6">
        <v>47.210317674359338</v>
      </c>
      <c r="S5" s="5">
        <v>4.49</v>
      </c>
      <c r="U5" s="5">
        <v>16</v>
      </c>
      <c r="V5" s="5">
        <v>149</v>
      </c>
      <c r="W5" s="5">
        <v>236</v>
      </c>
      <c r="X5" s="5">
        <v>506</v>
      </c>
      <c r="Y5" s="5">
        <v>17</v>
      </c>
      <c r="Z5" s="5">
        <v>77</v>
      </c>
      <c r="AA5" s="5">
        <v>60</v>
      </c>
      <c r="AB5" s="5">
        <v>21</v>
      </c>
      <c r="AC5" s="5" t="s">
        <v>70</v>
      </c>
      <c r="AD5" s="5">
        <v>20</v>
      </c>
      <c r="AE5" s="5">
        <v>80</v>
      </c>
      <c r="AF5" s="5">
        <v>18</v>
      </c>
      <c r="AG5" s="5">
        <v>10</v>
      </c>
      <c r="AH5" s="5">
        <v>1</v>
      </c>
      <c r="AI5" s="5">
        <v>1.1000000000000001</v>
      </c>
      <c r="AJ5" s="5">
        <v>9.4</v>
      </c>
      <c r="AK5" s="5">
        <v>21.8</v>
      </c>
      <c r="AL5" s="5">
        <v>3.04</v>
      </c>
      <c r="AM5" s="5">
        <v>14.1</v>
      </c>
      <c r="AN5" s="5">
        <v>3.5</v>
      </c>
      <c r="AO5" s="5">
        <v>1.26</v>
      </c>
      <c r="AP5" s="5">
        <v>3.5</v>
      </c>
      <c r="AQ5" s="5">
        <v>0.6</v>
      </c>
      <c r="AR5" s="5">
        <v>3.5</v>
      </c>
      <c r="AS5" s="5">
        <v>0.7</v>
      </c>
      <c r="AT5" s="5">
        <v>2.1</v>
      </c>
      <c r="AU5" s="5">
        <v>0.3</v>
      </c>
      <c r="AV5" s="5">
        <v>2.1</v>
      </c>
      <c r="AW5" s="5">
        <v>0.35</v>
      </c>
      <c r="AX5" s="5">
        <v>1.5</v>
      </c>
      <c r="AY5" s="5">
        <v>0.1</v>
      </c>
      <c r="AZ5" s="5">
        <v>6</v>
      </c>
      <c r="BA5" s="5">
        <v>0.9</v>
      </c>
      <c r="BB5" s="5">
        <v>0.3</v>
      </c>
    </row>
    <row r="6" spans="1:54" ht="14.25" customHeight="1">
      <c r="R6" s="6"/>
    </row>
    <row r="7" spans="1:54" ht="14.25" customHeight="1">
      <c r="A7" s="5" t="s">
        <v>74</v>
      </c>
      <c r="B7" s="5" t="s">
        <v>75</v>
      </c>
      <c r="C7" s="5" t="s">
        <v>76</v>
      </c>
      <c r="D7" s="5" t="s">
        <v>77</v>
      </c>
      <c r="E7" s="5">
        <v>52.46</v>
      </c>
      <c r="F7" s="5">
        <v>16.63</v>
      </c>
      <c r="G7" s="5">
        <v>11.71</v>
      </c>
      <c r="I7" s="5">
        <v>0.186</v>
      </c>
      <c r="J7" s="5">
        <v>4.07</v>
      </c>
      <c r="K7" s="5">
        <v>8.25</v>
      </c>
      <c r="L7" s="5">
        <v>3.7</v>
      </c>
      <c r="M7" s="5">
        <v>0.52</v>
      </c>
      <c r="N7" s="5">
        <v>1.1879999999999999</v>
      </c>
      <c r="O7" s="5">
        <v>0.16</v>
      </c>
      <c r="P7" s="5">
        <v>-0.45</v>
      </c>
      <c r="Q7" s="5">
        <v>98.41</v>
      </c>
      <c r="R7" s="6">
        <v>44.935075956676201</v>
      </c>
      <c r="S7" s="5">
        <v>4.2200000000000006</v>
      </c>
      <c r="U7" s="5">
        <v>25</v>
      </c>
      <c r="V7" s="5">
        <v>281</v>
      </c>
      <c r="W7" s="5">
        <v>192</v>
      </c>
      <c r="X7" s="5">
        <v>504</v>
      </c>
      <c r="Y7" s="5">
        <v>21</v>
      </c>
      <c r="Z7" s="5">
        <v>67</v>
      </c>
      <c r="AA7" s="5" t="s">
        <v>70</v>
      </c>
      <c r="AB7" s="5">
        <v>29</v>
      </c>
      <c r="AC7" s="5" t="s">
        <v>70</v>
      </c>
      <c r="AD7" s="5">
        <v>60</v>
      </c>
      <c r="AE7" s="5">
        <v>80</v>
      </c>
      <c r="AF7" s="5">
        <v>18</v>
      </c>
      <c r="AG7" s="5">
        <v>8</v>
      </c>
      <c r="AH7" s="5">
        <v>1</v>
      </c>
      <c r="AI7" s="5">
        <v>0.9</v>
      </c>
      <c r="AJ7" s="5">
        <v>7</v>
      </c>
      <c r="AK7" s="5">
        <v>17</v>
      </c>
      <c r="AL7" s="5">
        <v>2.42</v>
      </c>
      <c r="AM7" s="5">
        <v>11.6</v>
      </c>
      <c r="AN7" s="5">
        <v>3.3</v>
      </c>
      <c r="AO7" s="5">
        <v>1.17</v>
      </c>
      <c r="AP7" s="5">
        <v>3.4</v>
      </c>
      <c r="AQ7" s="5">
        <v>0.6</v>
      </c>
      <c r="AR7" s="5">
        <v>3.7</v>
      </c>
      <c r="AS7" s="5">
        <v>0.8</v>
      </c>
      <c r="AT7" s="5">
        <v>2.2000000000000002</v>
      </c>
      <c r="AU7" s="5">
        <v>0.33</v>
      </c>
      <c r="AV7" s="5">
        <v>2.1</v>
      </c>
      <c r="AW7" s="5">
        <v>0.33</v>
      </c>
      <c r="AX7" s="5">
        <v>1.4</v>
      </c>
      <c r="AY7" s="5">
        <v>0.1</v>
      </c>
      <c r="AZ7" s="5">
        <v>5</v>
      </c>
      <c r="BA7" s="5">
        <v>0.7</v>
      </c>
      <c r="BB7" s="5">
        <v>0.2</v>
      </c>
    </row>
    <row r="8" spans="1:54" ht="14.25" customHeight="1">
      <c r="A8" s="5" t="s">
        <v>74</v>
      </c>
      <c r="B8" s="5" t="s">
        <v>78</v>
      </c>
      <c r="C8" s="5" t="s">
        <v>76</v>
      </c>
      <c r="D8" s="5" t="s">
        <v>79</v>
      </c>
      <c r="E8" s="5">
        <v>50.97</v>
      </c>
      <c r="F8" s="5">
        <v>16.829999999999998</v>
      </c>
      <c r="G8" s="5">
        <v>11.21</v>
      </c>
      <c r="I8" s="5">
        <v>0.17199999999999999</v>
      </c>
      <c r="J8" s="5">
        <v>4.8499999999999996</v>
      </c>
      <c r="K8" s="5">
        <v>8.64</v>
      </c>
      <c r="L8" s="5">
        <v>3.15</v>
      </c>
      <c r="M8" s="5">
        <v>0.43</v>
      </c>
      <c r="N8" s="5">
        <v>1.1519999999999999</v>
      </c>
      <c r="O8" s="5">
        <v>0.16</v>
      </c>
      <c r="P8" s="5">
        <v>0.88</v>
      </c>
      <c r="Q8" s="5">
        <v>98.44</v>
      </c>
      <c r="R8" s="6">
        <v>50.391952253169677</v>
      </c>
      <c r="S8" s="5">
        <v>3.58</v>
      </c>
      <c r="U8" s="5">
        <v>29</v>
      </c>
      <c r="V8" s="5">
        <v>292</v>
      </c>
      <c r="W8" s="5">
        <v>143</v>
      </c>
      <c r="X8" s="5">
        <v>439</v>
      </c>
      <c r="Y8" s="5">
        <v>17</v>
      </c>
      <c r="Z8" s="5">
        <v>61</v>
      </c>
      <c r="AA8" s="5">
        <v>30</v>
      </c>
      <c r="AB8" s="5">
        <v>33</v>
      </c>
      <c r="AC8" s="5" t="s">
        <v>70</v>
      </c>
      <c r="AD8" s="5">
        <v>80</v>
      </c>
      <c r="AE8" s="5">
        <v>80</v>
      </c>
      <c r="AF8" s="5">
        <v>18</v>
      </c>
      <c r="AG8" s="5">
        <v>7</v>
      </c>
      <c r="AH8" s="5">
        <v>1</v>
      </c>
      <c r="AI8" s="5">
        <v>0.7</v>
      </c>
      <c r="AJ8" s="5">
        <v>6</v>
      </c>
      <c r="AK8" s="5">
        <v>14.9</v>
      </c>
      <c r="AL8" s="5">
        <v>2.23</v>
      </c>
      <c r="AM8" s="5">
        <v>11.1</v>
      </c>
      <c r="AN8" s="5">
        <v>3</v>
      </c>
      <c r="AO8" s="5">
        <v>1.1000000000000001</v>
      </c>
      <c r="AP8" s="5">
        <v>3.4</v>
      </c>
      <c r="AQ8" s="5">
        <v>0.6</v>
      </c>
      <c r="AR8" s="5">
        <v>3.6</v>
      </c>
      <c r="AS8" s="5">
        <v>0.7</v>
      </c>
      <c r="AT8" s="5">
        <v>2.1</v>
      </c>
      <c r="AU8" s="5">
        <v>0.31</v>
      </c>
      <c r="AV8" s="5">
        <v>2</v>
      </c>
      <c r="AW8" s="5">
        <v>0.32</v>
      </c>
      <c r="AX8" s="5">
        <v>1.3</v>
      </c>
      <c r="AY8" s="5">
        <v>0.1</v>
      </c>
      <c r="AZ8" s="5">
        <v>5</v>
      </c>
      <c r="BA8" s="5">
        <v>0.4</v>
      </c>
      <c r="BB8" s="5">
        <v>0.2</v>
      </c>
    </row>
    <row r="9" spans="1:54" ht="14.25" customHeight="1">
      <c r="A9" s="5" t="s">
        <v>74</v>
      </c>
      <c r="B9" s="5" t="s">
        <v>80</v>
      </c>
      <c r="C9" s="5" t="s">
        <v>76</v>
      </c>
      <c r="D9" s="5" t="s">
        <v>81</v>
      </c>
      <c r="E9" s="5">
        <v>52.71</v>
      </c>
      <c r="F9" s="5">
        <v>16.7</v>
      </c>
      <c r="G9" s="5">
        <v>11.47</v>
      </c>
      <c r="I9" s="5">
        <v>0.182</v>
      </c>
      <c r="J9" s="5">
        <v>4.0199999999999996</v>
      </c>
      <c r="K9" s="5">
        <v>7.93</v>
      </c>
      <c r="L9" s="5">
        <v>3.73</v>
      </c>
      <c r="M9" s="5">
        <v>0.53</v>
      </c>
      <c r="N9" s="5">
        <v>1.1040000000000001</v>
      </c>
      <c r="O9" s="5">
        <v>0.19</v>
      </c>
      <c r="P9" s="5">
        <v>-0.16</v>
      </c>
      <c r="Q9" s="5">
        <v>98.41</v>
      </c>
      <c r="R9" s="6">
        <v>45.14169952141269</v>
      </c>
      <c r="S9" s="5">
        <v>4.26</v>
      </c>
      <c r="U9" s="5">
        <v>22</v>
      </c>
      <c r="V9" s="5">
        <v>251</v>
      </c>
      <c r="W9" s="5">
        <v>190</v>
      </c>
      <c r="X9" s="5">
        <v>489</v>
      </c>
      <c r="Y9" s="5">
        <v>19</v>
      </c>
      <c r="Z9" s="5">
        <v>71</v>
      </c>
      <c r="AA9" s="5" t="s">
        <v>70</v>
      </c>
      <c r="AB9" s="5">
        <v>30</v>
      </c>
      <c r="AC9" s="5" t="s">
        <v>70</v>
      </c>
      <c r="AD9" s="5">
        <v>60</v>
      </c>
      <c r="AE9" s="5">
        <v>90</v>
      </c>
      <c r="AF9" s="5">
        <v>18</v>
      </c>
      <c r="AG9" s="5">
        <v>8</v>
      </c>
      <c r="AH9" s="5">
        <v>1</v>
      </c>
      <c r="AI9" s="5">
        <v>0.8</v>
      </c>
      <c r="AJ9" s="5">
        <v>7.2</v>
      </c>
      <c r="AK9" s="5">
        <v>17.5</v>
      </c>
      <c r="AL9" s="5">
        <v>2.5299999999999998</v>
      </c>
      <c r="AM9" s="5">
        <v>12.2</v>
      </c>
      <c r="AN9" s="5">
        <v>3.4</v>
      </c>
      <c r="AO9" s="5">
        <v>1.22</v>
      </c>
      <c r="AP9" s="5">
        <v>3.6</v>
      </c>
      <c r="AQ9" s="5">
        <v>0.6</v>
      </c>
      <c r="AR9" s="5">
        <v>3.7</v>
      </c>
      <c r="AS9" s="5">
        <v>0.7</v>
      </c>
      <c r="AT9" s="5">
        <v>2.1</v>
      </c>
      <c r="AU9" s="5">
        <v>0.33</v>
      </c>
      <c r="AV9" s="5">
        <v>2.2999999999999998</v>
      </c>
      <c r="AW9" s="5">
        <v>0.36</v>
      </c>
      <c r="AX9" s="5">
        <v>1.5</v>
      </c>
      <c r="AY9" s="5">
        <v>0.1</v>
      </c>
      <c r="AZ9" s="5">
        <v>5</v>
      </c>
      <c r="BA9" s="5">
        <v>0.5</v>
      </c>
      <c r="BB9" s="5">
        <v>0.2</v>
      </c>
    </row>
    <row r="10" spans="1:54" ht="14.25" customHeight="1">
      <c r="A10" s="5" t="s">
        <v>74</v>
      </c>
      <c r="B10" s="5" t="s">
        <v>82</v>
      </c>
      <c r="C10" s="5" t="s">
        <v>76</v>
      </c>
      <c r="D10" s="5" t="s">
        <v>83</v>
      </c>
      <c r="E10" s="5">
        <v>53.34</v>
      </c>
      <c r="F10" s="5">
        <v>16.559999999999999</v>
      </c>
      <c r="G10" s="5">
        <v>11.59</v>
      </c>
      <c r="I10" s="5">
        <v>0.186</v>
      </c>
      <c r="J10" s="5">
        <v>3.71</v>
      </c>
      <c r="K10" s="5">
        <v>7.53</v>
      </c>
      <c r="L10" s="5">
        <v>3.64</v>
      </c>
      <c r="M10" s="5">
        <v>0.65</v>
      </c>
      <c r="N10" s="5">
        <v>1.0740000000000001</v>
      </c>
      <c r="O10" s="5">
        <v>0.21</v>
      </c>
      <c r="P10" s="5">
        <v>0.24</v>
      </c>
      <c r="Q10" s="5">
        <v>98.73</v>
      </c>
      <c r="R10" s="6">
        <v>42.908021452450903</v>
      </c>
      <c r="S10" s="5">
        <v>4.29</v>
      </c>
      <c r="U10" s="5">
        <v>21</v>
      </c>
      <c r="V10" s="5">
        <v>226</v>
      </c>
      <c r="W10" s="5">
        <v>227</v>
      </c>
      <c r="X10" s="5">
        <v>485</v>
      </c>
      <c r="Y10" s="5">
        <v>19</v>
      </c>
      <c r="Z10" s="5">
        <v>77</v>
      </c>
      <c r="AA10" s="5" t="s">
        <v>70</v>
      </c>
      <c r="AB10" s="5">
        <v>28</v>
      </c>
      <c r="AC10" s="5" t="s">
        <v>70</v>
      </c>
      <c r="AD10" s="5">
        <v>60</v>
      </c>
      <c r="AE10" s="5">
        <v>90</v>
      </c>
      <c r="AF10" s="5">
        <v>18</v>
      </c>
      <c r="AG10" s="5">
        <v>12</v>
      </c>
      <c r="AH10" s="5">
        <v>1</v>
      </c>
      <c r="AI10" s="5">
        <v>0.9</v>
      </c>
      <c r="AJ10" s="5">
        <v>9.4</v>
      </c>
      <c r="AK10" s="5">
        <v>22.2</v>
      </c>
      <c r="AL10" s="5">
        <v>3.05</v>
      </c>
      <c r="AM10" s="5">
        <v>14</v>
      </c>
      <c r="AN10" s="5">
        <v>3.8</v>
      </c>
      <c r="AO10" s="5">
        <v>1.29</v>
      </c>
      <c r="AP10" s="5">
        <v>3.8</v>
      </c>
      <c r="AQ10" s="5">
        <v>0.6</v>
      </c>
      <c r="AR10" s="5">
        <v>3.9</v>
      </c>
      <c r="AS10" s="5">
        <v>0.8</v>
      </c>
      <c r="AT10" s="5">
        <v>2.2999999999999998</v>
      </c>
      <c r="AU10" s="5">
        <v>0.35</v>
      </c>
      <c r="AV10" s="5">
        <v>2.4</v>
      </c>
      <c r="AW10" s="5">
        <v>0.38</v>
      </c>
      <c r="AX10" s="5">
        <v>1.6</v>
      </c>
      <c r="AY10" s="5">
        <v>0.1</v>
      </c>
      <c r="AZ10" s="5">
        <v>6</v>
      </c>
      <c r="BA10" s="5">
        <v>1.4</v>
      </c>
      <c r="BB10" s="5">
        <v>0.4</v>
      </c>
    </row>
    <row r="11" spans="1:54" ht="14.25" customHeight="1">
      <c r="A11" s="5" t="s">
        <v>74</v>
      </c>
      <c r="B11" s="5" t="s">
        <v>84</v>
      </c>
      <c r="C11" s="5" t="s">
        <v>76</v>
      </c>
      <c r="D11" s="5" t="s">
        <v>85</v>
      </c>
      <c r="E11" s="5">
        <v>52.71</v>
      </c>
      <c r="F11" s="5">
        <v>16.38</v>
      </c>
      <c r="G11" s="5">
        <v>11.52</v>
      </c>
      <c r="I11" s="5">
        <v>0.17599999999999999</v>
      </c>
      <c r="J11" s="5">
        <v>4.12</v>
      </c>
      <c r="K11" s="5">
        <v>8.26</v>
      </c>
      <c r="L11" s="5">
        <v>3.53</v>
      </c>
      <c r="M11" s="5">
        <v>0.49</v>
      </c>
      <c r="N11" s="5">
        <v>1.1759999999999999</v>
      </c>
      <c r="O11" s="5">
        <v>0.16</v>
      </c>
      <c r="P11" s="5">
        <v>-0.2</v>
      </c>
      <c r="Q11" s="5">
        <v>98.33</v>
      </c>
      <c r="R11" s="6">
        <v>45.642940380783251</v>
      </c>
      <c r="S11" s="5">
        <v>4.0199999999999996</v>
      </c>
      <c r="U11" s="5">
        <v>26</v>
      </c>
      <c r="V11" s="5">
        <v>288</v>
      </c>
      <c r="W11" s="5">
        <v>178</v>
      </c>
      <c r="X11" s="5">
        <v>472</v>
      </c>
      <c r="Y11" s="5">
        <v>19</v>
      </c>
      <c r="Z11" s="5">
        <v>66</v>
      </c>
      <c r="AA11" s="5" t="s">
        <v>70</v>
      </c>
      <c r="AB11" s="5">
        <v>29</v>
      </c>
      <c r="AC11" s="5" t="s">
        <v>70</v>
      </c>
      <c r="AD11" s="5">
        <v>60</v>
      </c>
      <c r="AE11" s="5">
        <v>80</v>
      </c>
      <c r="AF11" s="5">
        <v>17</v>
      </c>
      <c r="AG11" s="5">
        <v>8</v>
      </c>
      <c r="AH11" s="5">
        <v>1</v>
      </c>
      <c r="AI11" s="5">
        <v>0.8</v>
      </c>
      <c r="AJ11" s="5">
        <v>6.6</v>
      </c>
      <c r="AK11" s="5">
        <v>15.9</v>
      </c>
      <c r="AL11" s="5">
        <v>2.3199999999999998</v>
      </c>
      <c r="AM11" s="5">
        <v>11.3</v>
      </c>
      <c r="AN11" s="5">
        <v>3.2</v>
      </c>
      <c r="AO11" s="5">
        <v>1.1299999999999999</v>
      </c>
      <c r="AP11" s="5">
        <v>3.4</v>
      </c>
      <c r="AQ11" s="5">
        <v>0.6</v>
      </c>
      <c r="AR11" s="5">
        <v>3.7</v>
      </c>
      <c r="AS11" s="5">
        <v>0.7</v>
      </c>
      <c r="AT11" s="5">
        <v>2.1</v>
      </c>
      <c r="AU11" s="5">
        <v>0.32</v>
      </c>
      <c r="AV11" s="5">
        <v>2.1</v>
      </c>
      <c r="AW11" s="5">
        <v>0.34</v>
      </c>
      <c r="AX11" s="5">
        <v>1.4</v>
      </c>
      <c r="AY11" s="5">
        <v>0.1</v>
      </c>
      <c r="AZ11" s="5">
        <v>5</v>
      </c>
      <c r="BA11" s="5">
        <v>0.6</v>
      </c>
      <c r="BB11" s="5">
        <v>0.2</v>
      </c>
    </row>
    <row r="12" spans="1:54" ht="14.25" customHeight="1">
      <c r="A12" s="5" t="s">
        <v>74</v>
      </c>
      <c r="B12" s="5" t="s">
        <v>86</v>
      </c>
      <c r="C12" s="5" t="s">
        <v>76</v>
      </c>
      <c r="D12" s="5" t="s">
        <v>87</v>
      </c>
      <c r="E12" s="5">
        <v>51.25</v>
      </c>
      <c r="F12" s="5">
        <v>16.7</v>
      </c>
      <c r="G12" s="5">
        <v>10.52</v>
      </c>
      <c r="I12" s="5">
        <v>0.17399999999999999</v>
      </c>
      <c r="J12" s="5">
        <v>5.69</v>
      </c>
      <c r="K12" s="5">
        <v>9.1</v>
      </c>
      <c r="L12" s="5">
        <v>2.83</v>
      </c>
      <c r="M12" s="5">
        <v>0.45</v>
      </c>
      <c r="N12" s="5">
        <v>1.026</v>
      </c>
      <c r="O12" s="5">
        <v>0.16</v>
      </c>
      <c r="P12" s="5">
        <v>0.69</v>
      </c>
      <c r="Q12" s="5">
        <v>98.59</v>
      </c>
      <c r="R12" s="6">
        <v>55.945191560539577</v>
      </c>
      <c r="S12" s="5">
        <v>3.2800000000000002</v>
      </c>
      <c r="U12" s="5">
        <v>27</v>
      </c>
      <c r="V12" s="5">
        <v>243</v>
      </c>
      <c r="W12" s="5">
        <v>174</v>
      </c>
      <c r="X12" s="5">
        <v>445</v>
      </c>
      <c r="Y12" s="5">
        <v>20</v>
      </c>
      <c r="Z12" s="5">
        <v>74</v>
      </c>
      <c r="AA12" s="5">
        <v>60</v>
      </c>
      <c r="AB12" s="5">
        <v>33</v>
      </c>
      <c r="AC12" s="5">
        <v>40</v>
      </c>
      <c r="AD12" s="5">
        <v>70</v>
      </c>
      <c r="AE12" s="5">
        <v>70</v>
      </c>
      <c r="AF12" s="5">
        <v>17</v>
      </c>
      <c r="AG12" s="5">
        <v>7</v>
      </c>
      <c r="AH12" s="5">
        <v>1</v>
      </c>
      <c r="AI12" s="5">
        <v>0.6</v>
      </c>
      <c r="AJ12" s="5">
        <v>7.6</v>
      </c>
      <c r="AK12" s="5">
        <v>18.2</v>
      </c>
      <c r="AL12" s="5">
        <v>2.63</v>
      </c>
      <c r="AM12" s="5">
        <v>11.9</v>
      </c>
      <c r="AN12" s="5">
        <v>3.2</v>
      </c>
      <c r="AO12" s="5">
        <v>1.1000000000000001</v>
      </c>
      <c r="AP12" s="5">
        <v>3.5</v>
      </c>
      <c r="AQ12" s="5">
        <v>0.6</v>
      </c>
      <c r="AR12" s="5">
        <v>3.6</v>
      </c>
      <c r="AS12" s="5">
        <v>0.7</v>
      </c>
      <c r="AT12" s="5">
        <v>2.1</v>
      </c>
      <c r="AU12" s="5">
        <v>0.32</v>
      </c>
      <c r="AV12" s="5">
        <v>2.1</v>
      </c>
      <c r="AW12" s="5">
        <v>0.35</v>
      </c>
      <c r="AX12" s="5">
        <v>1.5</v>
      </c>
      <c r="AY12" s="5">
        <v>0.1</v>
      </c>
      <c r="AZ12" s="5">
        <v>5</v>
      </c>
      <c r="BA12" s="5">
        <v>0.7</v>
      </c>
      <c r="BB12" s="5">
        <v>0.2</v>
      </c>
    </row>
    <row r="13" spans="1:54" ht="14.25" customHeight="1">
      <c r="A13" s="5" t="s">
        <v>74</v>
      </c>
      <c r="B13" s="5" t="s">
        <v>88</v>
      </c>
      <c r="C13" s="5" t="s">
        <v>76</v>
      </c>
      <c r="D13" s="5" t="s">
        <v>89</v>
      </c>
      <c r="E13" s="5">
        <v>53.61</v>
      </c>
      <c r="F13" s="5">
        <v>15.9</v>
      </c>
      <c r="G13" s="5">
        <v>10.39</v>
      </c>
      <c r="I13" s="5">
        <v>0.17299999999999999</v>
      </c>
      <c r="J13" s="5">
        <v>5.7</v>
      </c>
      <c r="K13" s="5">
        <v>8.18</v>
      </c>
      <c r="L13" s="5">
        <v>3.29</v>
      </c>
      <c r="M13" s="5">
        <v>0.64</v>
      </c>
      <c r="N13" s="5">
        <v>1.02</v>
      </c>
      <c r="O13" s="5">
        <v>0.27</v>
      </c>
      <c r="P13" s="5">
        <v>0.15</v>
      </c>
      <c r="Q13" s="5">
        <v>99.34</v>
      </c>
      <c r="R13" s="6">
        <v>56.294633500599964</v>
      </c>
      <c r="S13" s="5">
        <v>3.93</v>
      </c>
      <c r="U13" s="5">
        <v>24</v>
      </c>
      <c r="V13" s="5">
        <v>196</v>
      </c>
      <c r="W13" s="5">
        <v>232</v>
      </c>
      <c r="X13" s="5">
        <v>438</v>
      </c>
      <c r="Y13" s="5">
        <v>23</v>
      </c>
      <c r="Z13" s="5">
        <v>95</v>
      </c>
      <c r="AA13" s="5">
        <v>190</v>
      </c>
      <c r="AB13" s="5">
        <v>30</v>
      </c>
      <c r="AC13" s="5">
        <v>80</v>
      </c>
      <c r="AD13" s="5">
        <v>70</v>
      </c>
      <c r="AE13" s="5">
        <v>80</v>
      </c>
      <c r="AF13" s="5">
        <v>17</v>
      </c>
      <c r="AG13" s="5">
        <v>8</v>
      </c>
      <c r="AH13" s="5">
        <v>1</v>
      </c>
      <c r="AI13" s="5">
        <v>0.6</v>
      </c>
      <c r="AJ13" s="5">
        <v>10.5</v>
      </c>
      <c r="AK13" s="5">
        <v>24.5</v>
      </c>
      <c r="AL13" s="5">
        <v>3.53</v>
      </c>
      <c r="AM13" s="5">
        <v>15.6</v>
      </c>
      <c r="AN13" s="5">
        <v>3.9</v>
      </c>
      <c r="AO13" s="5">
        <v>1.31</v>
      </c>
      <c r="AP13" s="5">
        <v>4.2</v>
      </c>
      <c r="AQ13" s="5">
        <v>0.7</v>
      </c>
      <c r="AR13" s="5">
        <v>4.0999999999999996</v>
      </c>
      <c r="AS13" s="5">
        <v>0.8</v>
      </c>
      <c r="AT13" s="5">
        <v>2.4</v>
      </c>
      <c r="AU13" s="5">
        <v>0.36</v>
      </c>
      <c r="AV13" s="5">
        <v>2.5</v>
      </c>
      <c r="AW13" s="5">
        <v>0.4</v>
      </c>
      <c r="AX13" s="5">
        <v>1.9</v>
      </c>
      <c r="AY13" s="5">
        <v>0.1</v>
      </c>
      <c r="AZ13" s="5">
        <v>6</v>
      </c>
      <c r="BA13" s="5">
        <v>0.6</v>
      </c>
      <c r="BB13" s="5">
        <v>0.2</v>
      </c>
    </row>
    <row r="14" spans="1:54" ht="14.25" customHeight="1">
      <c r="A14" s="5" t="s">
        <v>74</v>
      </c>
      <c r="B14" s="5" t="s">
        <v>90</v>
      </c>
      <c r="C14" s="5" t="s">
        <v>76</v>
      </c>
      <c r="D14" s="5" t="s">
        <v>91</v>
      </c>
      <c r="E14" s="5">
        <v>51.3</v>
      </c>
      <c r="F14" s="5">
        <v>18.18</v>
      </c>
      <c r="G14" s="5">
        <v>10.07</v>
      </c>
      <c r="I14" s="5">
        <v>0.16600000000000001</v>
      </c>
      <c r="J14" s="5">
        <v>5.51</v>
      </c>
      <c r="K14" s="5">
        <v>8.94</v>
      </c>
      <c r="L14" s="5">
        <v>2.74</v>
      </c>
      <c r="M14" s="5">
        <v>0.43</v>
      </c>
      <c r="N14" s="5">
        <v>0.97099999999999997</v>
      </c>
      <c r="O14" s="5">
        <v>0.13</v>
      </c>
      <c r="P14" s="5">
        <v>1.06</v>
      </c>
      <c r="Q14" s="5">
        <v>99.49</v>
      </c>
      <c r="R14" s="6">
        <v>56.230199079150957</v>
      </c>
      <c r="S14" s="5">
        <v>3.1700000000000004</v>
      </c>
      <c r="U14" s="5">
        <v>28</v>
      </c>
      <c r="V14" s="5">
        <v>232</v>
      </c>
      <c r="W14" s="5">
        <v>174</v>
      </c>
      <c r="X14" s="5">
        <v>438</v>
      </c>
      <c r="Y14" s="5">
        <v>26</v>
      </c>
      <c r="Z14" s="5">
        <v>75</v>
      </c>
      <c r="AA14" s="5">
        <v>50</v>
      </c>
      <c r="AB14" s="5">
        <v>33</v>
      </c>
      <c r="AC14" s="5">
        <v>40</v>
      </c>
      <c r="AD14" s="5">
        <v>60</v>
      </c>
      <c r="AE14" s="5">
        <v>70</v>
      </c>
      <c r="AF14" s="5">
        <v>16</v>
      </c>
      <c r="AG14" s="5">
        <v>7</v>
      </c>
      <c r="AH14" s="5">
        <v>1</v>
      </c>
      <c r="AI14" s="5">
        <v>0.6</v>
      </c>
      <c r="AJ14" s="5">
        <v>7.5</v>
      </c>
      <c r="AK14" s="5">
        <v>18</v>
      </c>
      <c r="AL14" s="5">
        <v>2.6</v>
      </c>
      <c r="AM14" s="5">
        <v>12.1</v>
      </c>
      <c r="AN14" s="5">
        <v>3.2</v>
      </c>
      <c r="AO14" s="5">
        <v>1.1000000000000001</v>
      </c>
      <c r="AP14" s="5">
        <v>3.3</v>
      </c>
      <c r="AQ14" s="5">
        <v>0.6</v>
      </c>
      <c r="AR14" s="5">
        <v>3.6</v>
      </c>
      <c r="AS14" s="5">
        <v>0.7</v>
      </c>
      <c r="AT14" s="5">
        <v>2.1</v>
      </c>
      <c r="AU14" s="5">
        <v>0.31</v>
      </c>
      <c r="AV14" s="5">
        <v>2.2000000000000002</v>
      </c>
      <c r="AW14" s="5">
        <v>0.33</v>
      </c>
      <c r="AX14" s="5">
        <v>1.5</v>
      </c>
      <c r="AY14" s="5">
        <v>0.1</v>
      </c>
      <c r="AZ14" s="5">
        <v>5</v>
      </c>
      <c r="BA14" s="5">
        <v>0.7</v>
      </c>
      <c r="BB14" s="5">
        <v>0.2</v>
      </c>
    </row>
    <row r="15" spans="1:54" ht="14.25" customHeight="1">
      <c r="A15" s="5" t="s">
        <v>74</v>
      </c>
      <c r="B15" s="5" t="s">
        <v>92</v>
      </c>
      <c r="C15" s="5" t="s">
        <v>76</v>
      </c>
      <c r="D15" s="5" t="s">
        <v>93</v>
      </c>
      <c r="E15" s="5">
        <v>51.92</v>
      </c>
      <c r="F15" s="5">
        <v>18.68</v>
      </c>
      <c r="G15" s="5">
        <v>10.130000000000001</v>
      </c>
      <c r="I15" s="5">
        <v>0.17599999999999999</v>
      </c>
      <c r="J15" s="5">
        <v>5.43</v>
      </c>
      <c r="K15" s="5">
        <v>9.01</v>
      </c>
      <c r="L15" s="5">
        <v>3.11</v>
      </c>
      <c r="M15" s="5">
        <v>0.34</v>
      </c>
      <c r="N15" s="5">
        <v>0.92800000000000005</v>
      </c>
      <c r="O15" s="5">
        <v>0.1</v>
      </c>
      <c r="P15" s="5">
        <v>0.43</v>
      </c>
      <c r="Q15" s="5">
        <v>100.3</v>
      </c>
      <c r="R15" s="6">
        <v>55.723397864847399</v>
      </c>
      <c r="S15" s="5">
        <v>3.4499999999999997</v>
      </c>
      <c r="U15" s="5">
        <v>28</v>
      </c>
      <c r="V15" s="5">
        <v>235</v>
      </c>
      <c r="W15" s="5">
        <v>139</v>
      </c>
      <c r="X15" s="5">
        <v>449</v>
      </c>
      <c r="Y15" s="5">
        <v>14</v>
      </c>
      <c r="Z15" s="5">
        <v>57</v>
      </c>
      <c r="AA15" s="5" t="s">
        <v>70</v>
      </c>
      <c r="AB15" s="5">
        <v>36</v>
      </c>
      <c r="AC15" s="5">
        <v>40</v>
      </c>
      <c r="AD15" s="5">
        <v>70</v>
      </c>
      <c r="AE15" s="5">
        <v>80</v>
      </c>
      <c r="AF15" s="5">
        <v>17</v>
      </c>
      <c r="AG15" s="5">
        <v>5</v>
      </c>
      <c r="AH15" s="5">
        <v>1</v>
      </c>
      <c r="AI15" s="5">
        <v>0.6</v>
      </c>
      <c r="AJ15" s="5">
        <v>4.7</v>
      </c>
      <c r="AK15" s="5">
        <v>12.6</v>
      </c>
      <c r="AL15" s="5">
        <v>1.75</v>
      </c>
      <c r="AM15" s="5">
        <v>8.6999999999999993</v>
      </c>
      <c r="AN15" s="5">
        <v>2.5</v>
      </c>
      <c r="AO15" s="5">
        <v>1</v>
      </c>
      <c r="AP15" s="5">
        <v>2.9</v>
      </c>
      <c r="AQ15" s="5">
        <v>0.5</v>
      </c>
      <c r="AR15" s="5">
        <v>3</v>
      </c>
      <c r="AS15" s="5">
        <v>0.6</v>
      </c>
      <c r="AT15" s="5">
        <v>1.9</v>
      </c>
      <c r="AU15" s="5">
        <v>0.3</v>
      </c>
      <c r="AV15" s="5">
        <v>2</v>
      </c>
      <c r="AW15" s="5">
        <v>0.31</v>
      </c>
      <c r="AX15" s="5">
        <v>1.2</v>
      </c>
      <c r="AY15" s="5">
        <v>0.1</v>
      </c>
      <c r="AZ15" s="5">
        <v>5</v>
      </c>
      <c r="BA15" s="5">
        <v>0.3</v>
      </c>
      <c r="BB15" s="5">
        <v>0.1</v>
      </c>
    </row>
    <row r="16" spans="1:54" ht="14.25" customHeight="1">
      <c r="A16" s="5" t="s">
        <v>74</v>
      </c>
      <c r="B16" s="5" t="s">
        <v>94</v>
      </c>
      <c r="C16" s="5" t="s">
        <v>76</v>
      </c>
      <c r="D16" s="5" t="s">
        <v>95</v>
      </c>
      <c r="E16" s="5">
        <v>52.39</v>
      </c>
      <c r="F16" s="5">
        <v>17.940000000000001</v>
      </c>
      <c r="G16" s="5">
        <v>10.11</v>
      </c>
      <c r="I16" s="5">
        <v>0.16200000000000001</v>
      </c>
      <c r="J16" s="5">
        <v>4.6500000000000004</v>
      </c>
      <c r="K16" s="5">
        <v>8.67</v>
      </c>
      <c r="L16" s="5">
        <v>3.13</v>
      </c>
      <c r="M16" s="5">
        <v>0.43</v>
      </c>
      <c r="N16" s="5">
        <v>1.0249999999999999</v>
      </c>
      <c r="O16" s="5">
        <v>0.14000000000000001</v>
      </c>
      <c r="P16" s="5">
        <v>0.03</v>
      </c>
      <c r="Q16" s="5">
        <v>98.68</v>
      </c>
      <c r="R16" s="6">
        <v>51.920258313840186</v>
      </c>
      <c r="S16" s="5">
        <v>3.56</v>
      </c>
      <c r="U16" s="5">
        <v>30</v>
      </c>
      <c r="V16" s="5">
        <v>260</v>
      </c>
      <c r="W16" s="5">
        <v>149</v>
      </c>
      <c r="X16" s="5">
        <v>427</v>
      </c>
      <c r="Y16" s="5">
        <v>20</v>
      </c>
      <c r="Z16" s="5">
        <v>61</v>
      </c>
      <c r="AA16" s="5">
        <v>50</v>
      </c>
      <c r="AB16" s="5">
        <v>31</v>
      </c>
      <c r="AC16" s="5" t="s">
        <v>70</v>
      </c>
      <c r="AD16" s="5">
        <v>70</v>
      </c>
      <c r="AE16" s="5">
        <v>80</v>
      </c>
      <c r="AF16" s="5">
        <v>18</v>
      </c>
      <c r="AG16" s="5">
        <v>7</v>
      </c>
      <c r="AH16" s="5">
        <v>1</v>
      </c>
      <c r="AI16" s="5">
        <v>0.7</v>
      </c>
      <c r="AJ16" s="5">
        <v>5.8</v>
      </c>
      <c r="AK16" s="5">
        <v>14.4</v>
      </c>
      <c r="AL16" s="5">
        <v>2.12</v>
      </c>
      <c r="AM16" s="5">
        <v>10.1</v>
      </c>
      <c r="AN16" s="5">
        <v>2.9</v>
      </c>
      <c r="AO16" s="5">
        <v>1.06</v>
      </c>
      <c r="AP16" s="5">
        <v>3.4</v>
      </c>
      <c r="AQ16" s="5">
        <v>0.6</v>
      </c>
      <c r="AR16" s="5">
        <v>3.4</v>
      </c>
      <c r="AS16" s="5">
        <v>0.7</v>
      </c>
      <c r="AT16" s="5">
        <v>2</v>
      </c>
      <c r="AU16" s="5">
        <v>0.3</v>
      </c>
      <c r="AV16" s="5">
        <v>2</v>
      </c>
      <c r="AW16" s="5">
        <v>0.34</v>
      </c>
      <c r="AX16" s="5">
        <v>1.3</v>
      </c>
      <c r="AY16" s="5">
        <v>0.1</v>
      </c>
      <c r="AZ16" s="5">
        <v>5</v>
      </c>
      <c r="BA16" s="5">
        <v>0.4</v>
      </c>
      <c r="BB16" s="5">
        <v>0.2</v>
      </c>
    </row>
    <row r="17" spans="1:54" ht="14.25" customHeight="1">
      <c r="A17" s="5" t="s">
        <v>74</v>
      </c>
      <c r="B17" s="5" t="s">
        <v>96</v>
      </c>
      <c r="C17" s="5" t="s">
        <v>76</v>
      </c>
      <c r="D17" s="5" t="s">
        <v>97</v>
      </c>
      <c r="E17" s="5">
        <v>52.54</v>
      </c>
      <c r="F17" s="5">
        <v>17.899999999999999</v>
      </c>
      <c r="G17" s="5">
        <v>10.16</v>
      </c>
      <c r="I17" s="5">
        <v>0.159</v>
      </c>
      <c r="J17" s="5">
        <v>4.7699999999999996</v>
      </c>
      <c r="K17" s="5">
        <v>8.5399999999999991</v>
      </c>
      <c r="L17" s="5">
        <v>3.13</v>
      </c>
      <c r="M17" s="5">
        <v>0.44</v>
      </c>
      <c r="N17" s="5">
        <v>1.0069999999999999</v>
      </c>
      <c r="O17" s="5">
        <v>0.14000000000000001</v>
      </c>
      <c r="P17" s="5">
        <v>0.14000000000000001</v>
      </c>
      <c r="Q17" s="5">
        <v>98.92</v>
      </c>
      <c r="R17" s="6">
        <v>52.432922323548105</v>
      </c>
      <c r="S17" s="5">
        <v>3.57</v>
      </c>
      <c r="U17" s="5">
        <v>30</v>
      </c>
      <c r="V17" s="5">
        <v>265</v>
      </c>
      <c r="W17" s="5">
        <v>152</v>
      </c>
      <c r="X17" s="5">
        <v>422</v>
      </c>
      <c r="Y17" s="5">
        <v>15</v>
      </c>
      <c r="Z17" s="5">
        <v>62</v>
      </c>
      <c r="AA17" s="5" t="s">
        <v>70</v>
      </c>
      <c r="AB17" s="5">
        <v>31</v>
      </c>
      <c r="AC17" s="5" t="s">
        <v>70</v>
      </c>
      <c r="AD17" s="5">
        <v>80</v>
      </c>
      <c r="AE17" s="5">
        <v>80</v>
      </c>
      <c r="AF17" s="5">
        <v>18</v>
      </c>
      <c r="AG17" s="5">
        <v>8</v>
      </c>
      <c r="AH17" s="5">
        <v>1</v>
      </c>
      <c r="AI17" s="5">
        <v>0.8</v>
      </c>
      <c r="AJ17" s="5">
        <v>5.9</v>
      </c>
      <c r="AK17" s="5">
        <v>14.8</v>
      </c>
      <c r="AL17" s="5">
        <v>2.16</v>
      </c>
      <c r="AM17" s="5">
        <v>10.1</v>
      </c>
      <c r="AN17" s="5">
        <v>3</v>
      </c>
      <c r="AO17" s="5">
        <v>1.07</v>
      </c>
      <c r="AP17" s="5">
        <v>3.2</v>
      </c>
      <c r="AQ17" s="5">
        <v>0.6</v>
      </c>
      <c r="AR17" s="5">
        <v>3.4</v>
      </c>
      <c r="AS17" s="5">
        <v>0.7</v>
      </c>
      <c r="AT17" s="5">
        <v>2</v>
      </c>
      <c r="AU17" s="5">
        <v>0.3</v>
      </c>
      <c r="AV17" s="5">
        <v>2</v>
      </c>
      <c r="AW17" s="5">
        <v>0.32</v>
      </c>
      <c r="AX17" s="5">
        <v>1.3</v>
      </c>
      <c r="AY17" s="5">
        <v>0.1</v>
      </c>
      <c r="AZ17" s="5">
        <v>5</v>
      </c>
      <c r="BA17" s="5">
        <v>0.5</v>
      </c>
      <c r="BB17" s="5">
        <v>0.2</v>
      </c>
    </row>
    <row r="18" spans="1:54" ht="14.25" customHeight="1">
      <c r="A18" s="5" t="s">
        <v>74</v>
      </c>
      <c r="B18" s="5" t="s">
        <v>98</v>
      </c>
      <c r="C18" s="5" t="s">
        <v>76</v>
      </c>
      <c r="D18" s="5" t="s">
        <v>99</v>
      </c>
      <c r="E18" s="5">
        <v>52.68</v>
      </c>
      <c r="F18" s="5">
        <v>18.5</v>
      </c>
      <c r="G18" s="5">
        <v>10.53</v>
      </c>
      <c r="I18" s="5">
        <v>0.16800000000000001</v>
      </c>
      <c r="J18" s="5">
        <v>4.91</v>
      </c>
      <c r="K18" s="5">
        <v>8.68</v>
      </c>
      <c r="L18" s="5">
        <v>3.09</v>
      </c>
      <c r="M18" s="5">
        <v>0.41</v>
      </c>
      <c r="N18" s="5">
        <v>1.0740000000000001</v>
      </c>
      <c r="O18" s="5">
        <v>0.14000000000000001</v>
      </c>
      <c r="P18" s="5">
        <v>0.56999999999999995</v>
      </c>
      <c r="Q18" s="5">
        <v>100.8</v>
      </c>
      <c r="R18" s="6">
        <v>52.262243400063255</v>
      </c>
      <c r="S18" s="5">
        <v>3.5</v>
      </c>
      <c r="U18" s="5">
        <v>30</v>
      </c>
      <c r="V18" s="5">
        <v>262</v>
      </c>
      <c r="W18" s="5">
        <v>147</v>
      </c>
      <c r="X18" s="5">
        <v>450</v>
      </c>
      <c r="Y18" s="5">
        <v>18</v>
      </c>
      <c r="Z18" s="5">
        <v>59</v>
      </c>
      <c r="AA18" s="5">
        <v>20</v>
      </c>
      <c r="AB18" s="5">
        <v>32</v>
      </c>
      <c r="AC18" s="5" t="s">
        <v>70</v>
      </c>
      <c r="AD18" s="5">
        <v>70</v>
      </c>
      <c r="AE18" s="5">
        <v>80</v>
      </c>
      <c r="AF18" s="5">
        <v>18</v>
      </c>
      <c r="AG18" s="5">
        <v>7</v>
      </c>
      <c r="AH18" s="5">
        <v>1</v>
      </c>
      <c r="AI18" s="5">
        <v>0.7</v>
      </c>
      <c r="AJ18" s="5">
        <v>5.7</v>
      </c>
      <c r="AK18" s="5">
        <v>14.3</v>
      </c>
      <c r="AL18" s="5">
        <v>2.0499999999999998</v>
      </c>
      <c r="AM18" s="5">
        <v>10</v>
      </c>
      <c r="AN18" s="5">
        <v>2.8</v>
      </c>
      <c r="AO18" s="5">
        <v>1.06</v>
      </c>
      <c r="AP18" s="5">
        <v>3.3</v>
      </c>
      <c r="AQ18" s="5">
        <v>0.6</v>
      </c>
      <c r="AR18" s="5">
        <v>3.4</v>
      </c>
      <c r="AS18" s="5">
        <v>0.7</v>
      </c>
      <c r="AT18" s="5">
        <v>2</v>
      </c>
      <c r="AU18" s="5">
        <v>0.3</v>
      </c>
      <c r="AV18" s="5">
        <v>2</v>
      </c>
      <c r="AW18" s="5">
        <v>0.33</v>
      </c>
      <c r="AX18" s="5">
        <v>1.2</v>
      </c>
      <c r="AY18" s="5">
        <v>0.1</v>
      </c>
      <c r="AZ18" s="5">
        <v>5</v>
      </c>
      <c r="BA18" s="5">
        <v>0.4</v>
      </c>
      <c r="BB18" s="5">
        <v>0.1</v>
      </c>
    </row>
    <row r="19" spans="1:54" ht="14.25" customHeight="1">
      <c r="A19" s="5" t="s">
        <v>74</v>
      </c>
      <c r="B19" s="5" t="s">
        <v>100</v>
      </c>
      <c r="C19" s="5" t="s">
        <v>76</v>
      </c>
      <c r="D19" s="5" t="s">
        <v>101</v>
      </c>
      <c r="E19" s="5">
        <v>52.32</v>
      </c>
      <c r="F19" s="5">
        <v>18.649999999999999</v>
      </c>
      <c r="G19" s="5">
        <v>10.59</v>
      </c>
      <c r="I19" s="5">
        <v>0.182</v>
      </c>
      <c r="J19" s="5">
        <v>4.97</v>
      </c>
      <c r="K19" s="5">
        <v>8.5299999999999994</v>
      </c>
      <c r="L19" s="5">
        <v>3.38</v>
      </c>
      <c r="M19" s="5">
        <v>0.44</v>
      </c>
      <c r="N19" s="5">
        <v>1.08</v>
      </c>
      <c r="O19" s="5">
        <v>0.1</v>
      </c>
      <c r="P19" s="5">
        <v>0.34</v>
      </c>
      <c r="Q19" s="5">
        <v>100.6</v>
      </c>
      <c r="R19" s="6">
        <v>52.423490065535709</v>
      </c>
      <c r="S19" s="5">
        <v>3.82</v>
      </c>
      <c r="U19" s="5">
        <v>32</v>
      </c>
      <c r="V19" s="5">
        <v>260</v>
      </c>
      <c r="W19" s="5">
        <v>167</v>
      </c>
      <c r="X19" s="5">
        <v>451</v>
      </c>
      <c r="Y19" s="5">
        <v>18</v>
      </c>
      <c r="Z19" s="5">
        <v>66</v>
      </c>
      <c r="AA19" s="5" t="s">
        <v>70</v>
      </c>
      <c r="AB19" s="5">
        <v>29</v>
      </c>
      <c r="AC19" s="5" t="s">
        <v>70</v>
      </c>
      <c r="AD19" s="5">
        <v>60</v>
      </c>
      <c r="AE19" s="5">
        <v>80</v>
      </c>
      <c r="AF19" s="5">
        <v>17</v>
      </c>
      <c r="AG19" s="5">
        <v>7</v>
      </c>
      <c r="AH19" s="5">
        <v>1</v>
      </c>
      <c r="AI19" s="5">
        <v>0.7</v>
      </c>
      <c r="AJ19" s="5">
        <v>5.5</v>
      </c>
      <c r="AK19" s="5">
        <v>13.8</v>
      </c>
      <c r="AL19" s="5">
        <v>1.95</v>
      </c>
      <c r="AM19" s="5">
        <v>9.6999999999999993</v>
      </c>
      <c r="AN19" s="5">
        <v>2.7</v>
      </c>
      <c r="AO19" s="5">
        <v>0.95</v>
      </c>
      <c r="AP19" s="5">
        <v>3.1</v>
      </c>
      <c r="AQ19" s="5">
        <v>0.5</v>
      </c>
      <c r="AR19" s="5">
        <v>3.1</v>
      </c>
      <c r="AS19" s="5">
        <v>0.6</v>
      </c>
      <c r="AT19" s="5">
        <v>1.9</v>
      </c>
      <c r="AU19" s="5">
        <v>0.28000000000000003</v>
      </c>
      <c r="AV19" s="5">
        <v>1.8</v>
      </c>
      <c r="AW19" s="5">
        <v>0.28000000000000003</v>
      </c>
      <c r="AX19" s="5">
        <v>1.2</v>
      </c>
      <c r="AY19" s="5">
        <v>0.1</v>
      </c>
      <c r="AZ19" s="5">
        <v>5</v>
      </c>
      <c r="BA19" s="5">
        <v>0.4</v>
      </c>
      <c r="BB19" s="5">
        <v>0.2</v>
      </c>
    </row>
    <row r="20" spans="1:54" ht="14.25" customHeight="1">
      <c r="A20" s="5" t="s">
        <v>74</v>
      </c>
      <c r="B20" s="5" t="s">
        <v>102</v>
      </c>
      <c r="C20" s="5" t="s">
        <v>76</v>
      </c>
      <c r="D20" s="5" t="s">
        <v>103</v>
      </c>
      <c r="E20" s="5">
        <v>53.46</v>
      </c>
      <c r="F20" s="5">
        <v>17.8</v>
      </c>
      <c r="G20" s="5">
        <v>10.48</v>
      </c>
      <c r="I20" s="5">
        <v>0.17799999999999999</v>
      </c>
      <c r="J20" s="5">
        <v>4.1500000000000004</v>
      </c>
      <c r="K20" s="5">
        <v>8.1</v>
      </c>
      <c r="L20" s="5">
        <v>3.79</v>
      </c>
      <c r="M20" s="5">
        <v>0.51</v>
      </c>
      <c r="N20" s="5">
        <v>1.0349999999999999</v>
      </c>
      <c r="O20" s="5">
        <v>0.16</v>
      </c>
      <c r="P20" s="5">
        <v>-0.31</v>
      </c>
      <c r="Q20" s="5">
        <v>99.34</v>
      </c>
      <c r="R20" s="6">
        <v>48.179445154175596</v>
      </c>
      <c r="S20" s="5">
        <v>4.3</v>
      </c>
      <c r="U20" s="5">
        <v>25</v>
      </c>
      <c r="V20" s="5">
        <v>249</v>
      </c>
      <c r="W20" s="5">
        <v>186</v>
      </c>
      <c r="X20" s="5">
        <v>494</v>
      </c>
      <c r="Y20" s="5">
        <v>16</v>
      </c>
      <c r="Z20" s="5">
        <v>70</v>
      </c>
      <c r="AA20" s="5" t="s">
        <v>70</v>
      </c>
      <c r="AB20" s="5">
        <v>30</v>
      </c>
      <c r="AC20" s="5" t="s">
        <v>70</v>
      </c>
      <c r="AD20" s="5">
        <v>60</v>
      </c>
      <c r="AE20" s="5">
        <v>90</v>
      </c>
      <c r="AF20" s="5">
        <v>18</v>
      </c>
      <c r="AG20" s="5">
        <v>8</v>
      </c>
      <c r="AH20" s="5">
        <v>1</v>
      </c>
      <c r="AI20" s="5">
        <v>0.8</v>
      </c>
      <c r="AJ20" s="5">
        <v>7.1</v>
      </c>
      <c r="AK20" s="5">
        <v>17.5</v>
      </c>
      <c r="AL20" s="5">
        <v>2.52</v>
      </c>
      <c r="AM20" s="5">
        <v>12.1</v>
      </c>
      <c r="AN20" s="5">
        <v>3.3</v>
      </c>
      <c r="AO20" s="5">
        <v>1.23</v>
      </c>
      <c r="AP20" s="5">
        <v>3.6</v>
      </c>
      <c r="AQ20" s="5">
        <v>0.6</v>
      </c>
      <c r="AR20" s="5">
        <v>3.6</v>
      </c>
      <c r="AS20" s="5">
        <v>0.7</v>
      </c>
      <c r="AT20" s="5">
        <v>2.2000000000000002</v>
      </c>
      <c r="AU20" s="5">
        <v>0.33</v>
      </c>
      <c r="AV20" s="5">
        <v>2.2000000000000002</v>
      </c>
      <c r="AW20" s="5">
        <v>0.35</v>
      </c>
      <c r="AX20" s="5">
        <v>1.5</v>
      </c>
      <c r="AY20" s="5">
        <v>0.1</v>
      </c>
      <c r="AZ20" s="5">
        <v>5</v>
      </c>
      <c r="BA20" s="5">
        <v>0.5</v>
      </c>
      <c r="BB20" s="5">
        <v>0.2</v>
      </c>
    </row>
    <row r="21" spans="1:54" ht="14.25" customHeight="1">
      <c r="A21" s="5" t="s">
        <v>74</v>
      </c>
      <c r="B21" s="5" t="s">
        <v>104</v>
      </c>
      <c r="C21" s="5" t="s">
        <v>76</v>
      </c>
      <c r="D21" s="5" t="s">
        <v>105</v>
      </c>
      <c r="E21" s="5">
        <v>52.98</v>
      </c>
      <c r="F21" s="5">
        <v>18.12</v>
      </c>
      <c r="G21" s="5">
        <v>10.85</v>
      </c>
      <c r="I21" s="5">
        <v>0.17599999999999999</v>
      </c>
      <c r="J21" s="5">
        <v>4.26</v>
      </c>
      <c r="K21" s="5">
        <v>8.31</v>
      </c>
      <c r="L21" s="5">
        <v>3.75</v>
      </c>
      <c r="M21" s="5">
        <v>0.51</v>
      </c>
      <c r="N21" s="5">
        <v>1.1439999999999999</v>
      </c>
      <c r="O21" s="5">
        <v>0.13</v>
      </c>
      <c r="P21" s="5">
        <v>-0.26</v>
      </c>
      <c r="Q21" s="5">
        <v>99.96</v>
      </c>
      <c r="R21" s="6">
        <v>47.966373086532698</v>
      </c>
      <c r="S21" s="5">
        <v>4.26</v>
      </c>
      <c r="U21" s="5">
        <v>30</v>
      </c>
      <c r="V21" s="5">
        <v>287</v>
      </c>
      <c r="W21" s="5">
        <v>176</v>
      </c>
      <c r="X21" s="5">
        <v>475</v>
      </c>
      <c r="Y21" s="5">
        <v>19</v>
      </c>
      <c r="Z21" s="5">
        <v>65</v>
      </c>
      <c r="AA21" s="5" t="s">
        <v>70</v>
      </c>
      <c r="AB21" s="5">
        <v>31</v>
      </c>
      <c r="AC21" s="5" t="s">
        <v>70</v>
      </c>
      <c r="AD21" s="5">
        <v>60</v>
      </c>
      <c r="AE21" s="5">
        <v>90</v>
      </c>
      <c r="AF21" s="5">
        <v>19</v>
      </c>
      <c r="AG21" s="5">
        <v>7</v>
      </c>
      <c r="AH21" s="5">
        <v>1</v>
      </c>
      <c r="AI21" s="5">
        <v>0.7</v>
      </c>
      <c r="AJ21" s="5">
        <v>6.5</v>
      </c>
      <c r="AK21" s="5">
        <v>16</v>
      </c>
      <c r="AL21" s="5">
        <v>2.33</v>
      </c>
      <c r="AM21" s="5">
        <v>11.3</v>
      </c>
      <c r="AN21" s="5">
        <v>3.3</v>
      </c>
      <c r="AO21" s="5">
        <v>1.17</v>
      </c>
      <c r="AP21" s="5">
        <v>3.5</v>
      </c>
      <c r="AQ21" s="5">
        <v>0.6</v>
      </c>
      <c r="AR21" s="5">
        <v>3.7</v>
      </c>
      <c r="AS21" s="5">
        <v>0.8</v>
      </c>
      <c r="AT21" s="5">
        <v>2.2000000000000002</v>
      </c>
      <c r="AU21" s="5">
        <v>0.33</v>
      </c>
      <c r="AV21" s="5">
        <v>2.2000000000000002</v>
      </c>
      <c r="AW21" s="5">
        <v>0.36</v>
      </c>
      <c r="AX21" s="5">
        <v>1.5</v>
      </c>
      <c r="AY21" s="5">
        <v>0.1</v>
      </c>
      <c r="AZ21" s="5">
        <v>5</v>
      </c>
      <c r="BA21" s="5">
        <v>0.4</v>
      </c>
      <c r="BB21" s="5">
        <v>0.2</v>
      </c>
    </row>
    <row r="22" spans="1:54" ht="14.25" customHeight="1">
      <c r="A22" s="5" t="s">
        <v>74</v>
      </c>
      <c r="B22" s="5" t="s">
        <v>106</v>
      </c>
      <c r="C22" s="5" t="s">
        <v>76</v>
      </c>
      <c r="D22" s="5" t="s">
        <v>107</v>
      </c>
      <c r="E22" s="5">
        <v>52.48</v>
      </c>
      <c r="F22" s="5">
        <v>18.079999999999998</v>
      </c>
      <c r="G22" s="5">
        <v>10.4</v>
      </c>
      <c r="I22" s="5">
        <v>0.17899999999999999</v>
      </c>
      <c r="J22" s="5">
        <v>5.07</v>
      </c>
      <c r="K22" s="5">
        <v>9.1300000000000008</v>
      </c>
      <c r="L22" s="5">
        <v>3.38</v>
      </c>
      <c r="M22" s="5">
        <v>0.42</v>
      </c>
      <c r="N22" s="5">
        <v>1.052</v>
      </c>
      <c r="O22" s="5">
        <v>0.16</v>
      </c>
      <c r="P22" s="5">
        <v>-0.33</v>
      </c>
      <c r="Q22" s="5">
        <v>100</v>
      </c>
      <c r="R22" s="6">
        <v>53.370902762798281</v>
      </c>
      <c r="S22" s="5">
        <v>3.8</v>
      </c>
      <c r="U22" s="5">
        <v>30</v>
      </c>
      <c r="V22" s="5">
        <v>282</v>
      </c>
      <c r="W22" s="5">
        <v>155</v>
      </c>
      <c r="X22" s="5">
        <v>448</v>
      </c>
      <c r="Y22" s="5">
        <v>21</v>
      </c>
      <c r="Z22" s="5">
        <v>59</v>
      </c>
      <c r="AA22" s="5">
        <v>30</v>
      </c>
      <c r="AB22" s="5">
        <v>32</v>
      </c>
      <c r="AC22" s="5" t="s">
        <v>70</v>
      </c>
      <c r="AD22" s="5">
        <v>70</v>
      </c>
      <c r="AE22" s="5">
        <v>80</v>
      </c>
      <c r="AF22" s="5">
        <v>17</v>
      </c>
      <c r="AG22" s="5">
        <v>6</v>
      </c>
      <c r="AH22" s="5">
        <v>1</v>
      </c>
      <c r="AI22" s="5">
        <v>0.6</v>
      </c>
      <c r="AJ22" s="5">
        <v>5.3</v>
      </c>
      <c r="AK22" s="5">
        <v>13.4</v>
      </c>
      <c r="AL22" s="5">
        <v>1.96</v>
      </c>
      <c r="AM22" s="5">
        <v>9.5</v>
      </c>
      <c r="AN22" s="5">
        <v>2.8</v>
      </c>
      <c r="AO22" s="5">
        <v>1.02</v>
      </c>
      <c r="AP22" s="5">
        <v>3.1</v>
      </c>
      <c r="AQ22" s="5">
        <v>0.5</v>
      </c>
      <c r="AR22" s="5">
        <v>3.2</v>
      </c>
      <c r="AS22" s="5">
        <v>0.7</v>
      </c>
      <c r="AT22" s="5">
        <v>1.9</v>
      </c>
      <c r="AU22" s="5">
        <v>0.28999999999999998</v>
      </c>
      <c r="AV22" s="5">
        <v>1.9</v>
      </c>
      <c r="AW22" s="5">
        <v>0.3</v>
      </c>
      <c r="AX22" s="5">
        <v>1.2</v>
      </c>
      <c r="AY22" s="5">
        <v>0.1</v>
      </c>
      <c r="AZ22" s="5">
        <v>5</v>
      </c>
      <c r="BA22" s="5">
        <v>0.3</v>
      </c>
      <c r="BB22" s="5">
        <v>0.1</v>
      </c>
    </row>
    <row r="23" spans="1:54" ht="14.25" customHeight="1">
      <c r="A23" s="5" t="s">
        <v>74</v>
      </c>
      <c r="B23" s="5" t="s">
        <v>108</v>
      </c>
      <c r="C23" s="5" t="s">
        <v>76</v>
      </c>
      <c r="D23" s="5" t="s">
        <v>109</v>
      </c>
      <c r="E23" s="5">
        <v>51.2</v>
      </c>
      <c r="F23" s="5">
        <v>18.75</v>
      </c>
      <c r="G23" s="5">
        <v>11.56</v>
      </c>
      <c r="I23" s="5">
        <v>0.18</v>
      </c>
      <c r="J23" s="5">
        <v>4.4000000000000004</v>
      </c>
      <c r="K23" s="5">
        <v>7.9</v>
      </c>
      <c r="L23" s="5">
        <v>3.54</v>
      </c>
      <c r="M23" s="5">
        <v>0.5</v>
      </c>
      <c r="N23" s="5">
        <v>1.1499999999999999</v>
      </c>
      <c r="O23" s="5">
        <v>0.16</v>
      </c>
      <c r="P23" s="5">
        <v>-0.43</v>
      </c>
      <c r="Q23" s="5">
        <v>98.910000000000011</v>
      </c>
      <c r="R23" s="6">
        <v>47.191948382860993</v>
      </c>
      <c r="S23" s="5">
        <v>4.04</v>
      </c>
      <c r="U23" s="5">
        <v>25</v>
      </c>
      <c r="V23" s="5">
        <v>282</v>
      </c>
      <c r="W23" s="5">
        <v>139</v>
      </c>
      <c r="X23" s="5">
        <v>448</v>
      </c>
      <c r="Y23" s="5">
        <v>21</v>
      </c>
      <c r="Z23" s="5">
        <v>66</v>
      </c>
      <c r="AA23" s="5" t="s">
        <v>110</v>
      </c>
      <c r="AC23" s="5" t="s">
        <v>110</v>
      </c>
      <c r="AD23" s="5">
        <v>57</v>
      </c>
      <c r="AE23" s="5">
        <v>83</v>
      </c>
      <c r="AG23" s="5">
        <v>10</v>
      </c>
      <c r="AH23" s="5" t="s">
        <v>110</v>
      </c>
      <c r="AJ23" s="5" t="s">
        <v>111</v>
      </c>
      <c r="AK23" s="5">
        <v>21</v>
      </c>
      <c r="AZ23" s="5" t="s">
        <v>111</v>
      </c>
      <c r="BA23" s="5" t="s">
        <v>110</v>
      </c>
      <c r="BB23" s="5" t="s">
        <v>110</v>
      </c>
    </row>
    <row r="24" spans="1:54" ht="14.25" customHeight="1">
      <c r="A24" s="5" t="s">
        <v>74</v>
      </c>
      <c r="B24" s="5" t="s">
        <v>112</v>
      </c>
      <c r="C24" s="5" t="s">
        <v>76</v>
      </c>
      <c r="D24" s="5" t="s">
        <v>113</v>
      </c>
      <c r="E24" s="5">
        <v>51.79</v>
      </c>
      <c r="F24" s="5">
        <v>18.75</v>
      </c>
      <c r="G24" s="5">
        <v>10.75</v>
      </c>
      <c r="I24" s="5">
        <v>0.18</v>
      </c>
      <c r="J24" s="5">
        <v>4.6399999999999997</v>
      </c>
      <c r="K24" s="5">
        <v>7.86</v>
      </c>
      <c r="L24" s="5">
        <v>3.49</v>
      </c>
      <c r="M24" s="5">
        <v>0.55000000000000004</v>
      </c>
      <c r="N24" s="5">
        <v>1.0900000000000001</v>
      </c>
      <c r="O24" s="5">
        <v>0.16</v>
      </c>
      <c r="P24" s="5">
        <v>-0.28000000000000003</v>
      </c>
      <c r="Q24" s="5">
        <v>98.97999999999999</v>
      </c>
      <c r="R24" s="6">
        <v>50.332858959666481</v>
      </c>
      <c r="S24" s="5">
        <v>4.04</v>
      </c>
      <c r="U24" s="5">
        <v>27</v>
      </c>
      <c r="V24" s="5">
        <v>269</v>
      </c>
      <c r="W24" s="5">
        <v>137</v>
      </c>
      <c r="X24" s="5">
        <v>435</v>
      </c>
      <c r="Y24" s="5">
        <v>19</v>
      </c>
      <c r="Z24" s="5">
        <v>70</v>
      </c>
      <c r="AA24" s="5" t="s">
        <v>110</v>
      </c>
      <c r="AC24" s="5">
        <v>14</v>
      </c>
      <c r="AD24" s="5">
        <v>58</v>
      </c>
      <c r="AE24" s="5">
        <v>82</v>
      </c>
      <c r="AG24" s="5">
        <v>12</v>
      </c>
      <c r="AH24" s="5" t="s">
        <v>110</v>
      </c>
      <c r="AJ24" s="5" t="s">
        <v>111</v>
      </c>
      <c r="AK24" s="5">
        <v>18</v>
      </c>
      <c r="AZ24" s="5" t="s">
        <v>111</v>
      </c>
      <c r="BA24" s="5" t="s">
        <v>110</v>
      </c>
      <c r="BB24" s="5" t="s">
        <v>110</v>
      </c>
    </row>
    <row r="25" spans="1:54" ht="14.25" customHeight="1">
      <c r="R25" s="6"/>
    </row>
    <row r="26" spans="1:54" ht="14.25" customHeight="1">
      <c r="A26" s="5" t="s">
        <v>114</v>
      </c>
      <c r="B26" s="5" t="s">
        <v>115</v>
      </c>
      <c r="C26" s="5" t="s">
        <v>116</v>
      </c>
      <c r="D26" s="5" t="s">
        <v>117</v>
      </c>
      <c r="E26" s="5">
        <v>52.04</v>
      </c>
      <c r="F26" s="5">
        <v>18.48</v>
      </c>
      <c r="G26" s="5">
        <v>11.25</v>
      </c>
      <c r="I26" s="5">
        <v>0.19</v>
      </c>
      <c r="J26" s="5">
        <v>4.0199999999999996</v>
      </c>
      <c r="K26" s="5">
        <v>7.59</v>
      </c>
      <c r="L26" s="5">
        <v>3.84</v>
      </c>
      <c r="M26" s="5">
        <v>0.53</v>
      </c>
      <c r="N26" s="5">
        <v>1.1200000000000001</v>
      </c>
      <c r="O26" s="5">
        <v>0.18</v>
      </c>
      <c r="P26" s="5">
        <v>-0.26</v>
      </c>
      <c r="Q26" s="5">
        <v>98.98</v>
      </c>
      <c r="R26" s="6">
        <v>45.621735081411934</v>
      </c>
      <c r="S26" s="5">
        <v>4.37</v>
      </c>
      <c r="U26" s="5">
        <v>22</v>
      </c>
      <c r="V26" s="5">
        <v>253</v>
      </c>
      <c r="W26" s="5">
        <v>146</v>
      </c>
      <c r="X26" s="5">
        <v>441</v>
      </c>
      <c r="Y26" s="5">
        <v>23</v>
      </c>
      <c r="Z26" s="5">
        <v>73</v>
      </c>
      <c r="AA26" s="5" t="s">
        <v>110</v>
      </c>
      <c r="AC26" s="5" t="s">
        <v>110</v>
      </c>
      <c r="AD26" s="5">
        <v>22</v>
      </c>
      <c r="AE26" s="5">
        <v>86</v>
      </c>
      <c r="AG26" s="5">
        <v>10</v>
      </c>
      <c r="AH26" s="5" t="s">
        <v>110</v>
      </c>
      <c r="AJ26" s="5" t="s">
        <v>111</v>
      </c>
      <c r="AK26" s="5">
        <v>29</v>
      </c>
      <c r="AZ26" s="5" t="s">
        <v>111</v>
      </c>
      <c r="BA26" s="5" t="s">
        <v>110</v>
      </c>
      <c r="BB26" s="5" t="s">
        <v>110</v>
      </c>
    </row>
    <row r="27" spans="1:54" ht="14.25" customHeight="1">
      <c r="R27" s="6"/>
    </row>
    <row r="28" spans="1:54" ht="14.25" customHeight="1">
      <c r="A28" s="5" t="s">
        <v>118</v>
      </c>
      <c r="B28" s="5" t="s">
        <v>119</v>
      </c>
      <c r="C28" s="5" t="s">
        <v>120</v>
      </c>
      <c r="D28" s="5" t="s">
        <v>121</v>
      </c>
      <c r="E28" s="5">
        <v>52.02</v>
      </c>
      <c r="F28" s="5">
        <v>14.8</v>
      </c>
      <c r="G28" s="5">
        <v>12.87</v>
      </c>
      <c r="I28" s="5">
        <v>0.246</v>
      </c>
      <c r="J28" s="5">
        <v>4.22</v>
      </c>
      <c r="K28" s="5">
        <v>8.32</v>
      </c>
      <c r="L28" s="5">
        <v>3.66</v>
      </c>
      <c r="M28" s="5">
        <v>0.86</v>
      </c>
      <c r="N28" s="5">
        <v>2.4689999999999999</v>
      </c>
      <c r="O28" s="5">
        <v>1.25</v>
      </c>
      <c r="P28" s="5">
        <v>-0.21</v>
      </c>
      <c r="Q28" s="5">
        <v>100.5</v>
      </c>
      <c r="R28" s="6">
        <v>43.498076818288517</v>
      </c>
      <c r="S28" s="5">
        <v>4.5200000000000005</v>
      </c>
      <c r="U28" s="5">
        <v>38</v>
      </c>
      <c r="V28" s="5">
        <v>231</v>
      </c>
      <c r="W28" s="5">
        <v>315</v>
      </c>
      <c r="X28" s="5">
        <v>424</v>
      </c>
      <c r="Y28" s="5">
        <v>40</v>
      </c>
      <c r="Z28" s="5">
        <v>114</v>
      </c>
      <c r="AA28" s="5">
        <v>40</v>
      </c>
      <c r="AB28" s="5">
        <v>22</v>
      </c>
      <c r="AC28" s="5" t="s">
        <v>70</v>
      </c>
      <c r="AD28" s="5">
        <v>50</v>
      </c>
      <c r="AE28" s="5">
        <v>100</v>
      </c>
      <c r="AF28" s="5">
        <v>17</v>
      </c>
      <c r="AG28" s="5">
        <v>17</v>
      </c>
      <c r="AH28" s="5">
        <v>3</v>
      </c>
      <c r="AI28" s="5">
        <v>1.3</v>
      </c>
      <c r="AJ28" s="5">
        <v>19.600000000000001</v>
      </c>
      <c r="AK28" s="5">
        <v>47.7</v>
      </c>
      <c r="AL28" s="5">
        <v>6.85</v>
      </c>
      <c r="AM28" s="5">
        <v>32.6</v>
      </c>
      <c r="AN28" s="5">
        <v>8.5</v>
      </c>
      <c r="AO28" s="5">
        <v>2.71</v>
      </c>
      <c r="AP28" s="5">
        <v>8.9</v>
      </c>
      <c r="AQ28" s="5">
        <v>1.4</v>
      </c>
      <c r="AR28" s="5">
        <v>7.7</v>
      </c>
      <c r="AS28" s="5">
        <v>1.5</v>
      </c>
      <c r="AT28" s="5">
        <v>4.0999999999999996</v>
      </c>
      <c r="AU28" s="5">
        <v>0.59</v>
      </c>
      <c r="AV28" s="5">
        <v>3.8</v>
      </c>
      <c r="AW28" s="5">
        <v>0.59</v>
      </c>
      <c r="AX28" s="5">
        <v>2.2000000000000002</v>
      </c>
      <c r="AY28" s="5">
        <v>0.2</v>
      </c>
      <c r="AZ28" s="5">
        <v>6</v>
      </c>
      <c r="BA28" s="5">
        <v>2.2999999999999998</v>
      </c>
      <c r="BB28" s="5">
        <v>0.6</v>
      </c>
    </row>
    <row r="29" spans="1:54" ht="14.25" customHeight="1">
      <c r="A29" s="5" t="s">
        <v>118</v>
      </c>
      <c r="B29" s="5" t="s">
        <v>122</v>
      </c>
      <c r="C29" s="5" t="s">
        <v>120</v>
      </c>
      <c r="D29" s="5" t="s">
        <v>123</v>
      </c>
      <c r="E29" s="5">
        <v>51.51</v>
      </c>
      <c r="F29" s="5">
        <v>14.65</v>
      </c>
      <c r="G29" s="5">
        <v>12.42</v>
      </c>
      <c r="I29" s="5">
        <v>0.24</v>
      </c>
      <c r="J29" s="5">
        <v>4.1900000000000004</v>
      </c>
      <c r="K29" s="5">
        <v>8.07</v>
      </c>
      <c r="L29" s="5">
        <v>3.67</v>
      </c>
      <c r="M29" s="5">
        <v>0.93</v>
      </c>
      <c r="N29" s="5">
        <v>2.3580000000000001</v>
      </c>
      <c r="O29" s="5">
        <v>1.2</v>
      </c>
      <c r="P29" s="5">
        <v>-0.08</v>
      </c>
      <c r="Q29" s="5">
        <v>99.15</v>
      </c>
      <c r="R29" s="6">
        <v>44.198709632688988</v>
      </c>
      <c r="S29" s="5">
        <v>4.5999999999999996</v>
      </c>
      <c r="U29" s="5">
        <v>37</v>
      </c>
      <c r="V29" s="5">
        <v>231</v>
      </c>
      <c r="W29" s="5">
        <v>306</v>
      </c>
      <c r="X29" s="5">
        <v>412</v>
      </c>
      <c r="Y29" s="5">
        <v>40</v>
      </c>
      <c r="Z29" s="5">
        <v>111</v>
      </c>
      <c r="AA29" s="5">
        <v>50</v>
      </c>
      <c r="AB29" s="5">
        <v>22</v>
      </c>
      <c r="AC29" s="5" t="s">
        <v>70</v>
      </c>
      <c r="AD29" s="5">
        <v>50</v>
      </c>
      <c r="AE29" s="5">
        <v>100</v>
      </c>
      <c r="AF29" s="5">
        <v>17</v>
      </c>
      <c r="AG29" s="5">
        <v>19</v>
      </c>
      <c r="AH29" s="5">
        <v>3</v>
      </c>
      <c r="AI29" s="5">
        <v>1.3</v>
      </c>
      <c r="AJ29" s="5">
        <v>19.5</v>
      </c>
      <c r="AK29" s="5">
        <v>47.3</v>
      </c>
      <c r="AL29" s="5">
        <v>6.85</v>
      </c>
      <c r="AM29" s="5">
        <v>32.4</v>
      </c>
      <c r="AN29" s="5">
        <v>8.3000000000000007</v>
      </c>
      <c r="AO29" s="5">
        <v>2.68</v>
      </c>
      <c r="AP29" s="5">
        <v>8.8000000000000007</v>
      </c>
      <c r="AQ29" s="5">
        <v>1.3</v>
      </c>
      <c r="AR29" s="5">
        <v>7.6</v>
      </c>
      <c r="AS29" s="5">
        <v>1.5</v>
      </c>
      <c r="AT29" s="5">
        <v>4.0999999999999996</v>
      </c>
      <c r="AU29" s="5">
        <v>0.56999999999999995</v>
      </c>
      <c r="AV29" s="5">
        <v>3.7</v>
      </c>
      <c r="AW29" s="5">
        <v>0.56999999999999995</v>
      </c>
      <c r="AX29" s="5">
        <v>2.2999999999999998</v>
      </c>
      <c r="AY29" s="5">
        <v>0.2</v>
      </c>
      <c r="AZ29" s="5">
        <v>7</v>
      </c>
      <c r="BA29" s="5">
        <v>2.2999999999999998</v>
      </c>
      <c r="BB29" s="5">
        <v>0.6</v>
      </c>
    </row>
    <row r="30" spans="1:54" ht="14.25" customHeight="1">
      <c r="A30" s="5" t="s">
        <v>118</v>
      </c>
      <c r="B30" s="5" t="s">
        <v>124</v>
      </c>
      <c r="C30" s="5" t="s">
        <v>120</v>
      </c>
      <c r="D30" s="5" t="s">
        <v>125</v>
      </c>
      <c r="E30" s="5">
        <v>52.63</v>
      </c>
      <c r="F30" s="5">
        <v>14.82</v>
      </c>
      <c r="G30" s="5">
        <v>13.05</v>
      </c>
      <c r="I30" s="5">
        <v>0.20300000000000001</v>
      </c>
      <c r="J30" s="5">
        <v>3.96</v>
      </c>
      <c r="K30" s="5">
        <v>8.25</v>
      </c>
      <c r="L30" s="5">
        <v>3.4</v>
      </c>
      <c r="M30" s="5">
        <v>0.96</v>
      </c>
      <c r="N30" s="5">
        <v>2.169</v>
      </c>
      <c r="O30" s="5">
        <v>0.47</v>
      </c>
      <c r="P30" s="5">
        <v>0.09</v>
      </c>
      <c r="Q30" s="5">
        <v>99.99</v>
      </c>
      <c r="R30" s="6">
        <v>41.604313716788099</v>
      </c>
      <c r="S30" s="5">
        <v>4.3599999999999994</v>
      </c>
      <c r="U30" s="5">
        <v>40</v>
      </c>
      <c r="V30" s="5">
        <v>502</v>
      </c>
      <c r="W30" s="5">
        <v>320</v>
      </c>
      <c r="X30" s="5">
        <v>402</v>
      </c>
      <c r="Y30" s="5">
        <v>34</v>
      </c>
      <c r="Z30" s="5">
        <v>142</v>
      </c>
      <c r="AA30" s="5" t="s">
        <v>70</v>
      </c>
      <c r="AB30" s="5">
        <v>30</v>
      </c>
      <c r="AC30" s="5" t="s">
        <v>70</v>
      </c>
      <c r="AD30" s="5">
        <v>240</v>
      </c>
      <c r="AE30" s="5">
        <v>110</v>
      </c>
      <c r="AF30" s="5">
        <v>19</v>
      </c>
      <c r="AG30" s="5">
        <v>22</v>
      </c>
      <c r="AH30" s="5">
        <v>3</v>
      </c>
      <c r="AI30" s="5">
        <v>1.6</v>
      </c>
      <c r="AJ30" s="5">
        <v>19</v>
      </c>
      <c r="AK30" s="5">
        <v>43.5</v>
      </c>
      <c r="AL30" s="5">
        <v>5.95</v>
      </c>
      <c r="AM30" s="5">
        <v>26.1</v>
      </c>
      <c r="AN30" s="5">
        <v>6.8</v>
      </c>
      <c r="AO30" s="5">
        <v>2.0299999999999998</v>
      </c>
      <c r="AP30" s="5">
        <v>7</v>
      </c>
      <c r="AQ30" s="5">
        <v>1.1000000000000001</v>
      </c>
      <c r="AR30" s="5">
        <v>6.5</v>
      </c>
      <c r="AS30" s="5">
        <v>1.3</v>
      </c>
      <c r="AT30" s="5">
        <v>3.9</v>
      </c>
      <c r="AU30" s="5">
        <v>0.56000000000000005</v>
      </c>
      <c r="AV30" s="5">
        <v>3.7</v>
      </c>
      <c r="AW30" s="5">
        <v>0.59</v>
      </c>
      <c r="AX30" s="5">
        <v>3</v>
      </c>
      <c r="AY30" s="5">
        <v>0.2</v>
      </c>
      <c r="AZ30" s="5">
        <v>11</v>
      </c>
      <c r="BA30" s="5">
        <v>3.5</v>
      </c>
      <c r="BB30" s="5">
        <v>1</v>
      </c>
    </row>
    <row r="31" spans="1:54" ht="14.25" customHeight="1">
      <c r="A31" s="5" t="s">
        <v>118</v>
      </c>
      <c r="B31" s="5" t="s">
        <v>126</v>
      </c>
      <c r="C31" s="5" t="s">
        <v>120</v>
      </c>
      <c r="D31" s="5" t="s">
        <v>127</v>
      </c>
      <c r="E31" s="5">
        <v>51.13</v>
      </c>
      <c r="F31" s="5">
        <v>14.37</v>
      </c>
      <c r="G31" s="5">
        <v>13.4</v>
      </c>
      <c r="I31" s="5">
        <v>0.25</v>
      </c>
      <c r="J31" s="5">
        <v>4.42</v>
      </c>
      <c r="K31" s="5">
        <v>7.89</v>
      </c>
      <c r="L31" s="5">
        <v>3.6</v>
      </c>
      <c r="M31" s="5">
        <v>0.85</v>
      </c>
      <c r="N31" s="5">
        <v>2.4</v>
      </c>
      <c r="O31" s="5">
        <v>1.17</v>
      </c>
      <c r="P31" s="5">
        <v>0.2</v>
      </c>
      <c r="Q31" s="5">
        <v>99.68</v>
      </c>
      <c r="R31" s="6">
        <v>43.644340137255391</v>
      </c>
      <c r="S31" s="5">
        <v>4.45</v>
      </c>
      <c r="U31" s="5">
        <v>37</v>
      </c>
      <c r="V31" s="5">
        <v>224</v>
      </c>
      <c r="W31" s="5">
        <v>291</v>
      </c>
      <c r="X31" s="5">
        <v>394</v>
      </c>
      <c r="Y31" s="5">
        <v>37.799999999999997</v>
      </c>
      <c r="Z31" s="5">
        <v>102.3</v>
      </c>
      <c r="AA31" s="5">
        <v>49</v>
      </c>
      <c r="AB31" s="5">
        <v>20</v>
      </c>
      <c r="AC31" s="5" t="s">
        <v>70</v>
      </c>
      <c r="AD31" s="5">
        <v>38</v>
      </c>
      <c r="AE31" s="5">
        <v>79</v>
      </c>
      <c r="AF31" s="5">
        <v>17</v>
      </c>
      <c r="AG31" s="5">
        <v>18</v>
      </c>
      <c r="AH31" s="5">
        <v>4.3</v>
      </c>
      <c r="AI31" s="5">
        <v>0.9</v>
      </c>
      <c r="AJ31" s="5">
        <v>18.5</v>
      </c>
      <c r="AK31" s="5">
        <v>46</v>
      </c>
      <c r="AL31" s="5">
        <v>6.67</v>
      </c>
      <c r="AM31" s="5">
        <v>32.700000000000003</v>
      </c>
      <c r="AN31" s="5">
        <v>7.7</v>
      </c>
      <c r="AO31" s="5">
        <v>2.5099999999999998</v>
      </c>
      <c r="AP31" s="5">
        <v>9.25</v>
      </c>
      <c r="AQ31" s="5">
        <v>1.27</v>
      </c>
      <c r="AR31" s="5">
        <v>6.88</v>
      </c>
      <c r="AS31" s="5">
        <v>1.44</v>
      </c>
      <c r="AT31" s="5">
        <v>4.3600000000000003</v>
      </c>
      <c r="AU31" s="5">
        <v>0.56999999999999995</v>
      </c>
      <c r="AV31" s="5">
        <v>4.01</v>
      </c>
      <c r="AW31" s="5">
        <v>0.5</v>
      </c>
      <c r="AX31" s="5">
        <v>2.8</v>
      </c>
      <c r="AY31" s="5">
        <v>0.3</v>
      </c>
      <c r="BA31" s="5">
        <v>2.4</v>
      </c>
      <c r="BB31" s="5">
        <v>0.8</v>
      </c>
    </row>
    <row r="32" spans="1:54" ht="14.25" customHeight="1">
      <c r="R32" s="6"/>
    </row>
    <row r="33" spans="1:54" ht="14.25" customHeight="1">
      <c r="A33" s="5" t="s">
        <v>128</v>
      </c>
      <c r="B33" s="5" t="s">
        <v>129</v>
      </c>
      <c r="C33" s="5" t="s">
        <v>130</v>
      </c>
      <c r="D33" s="5" t="s">
        <v>131</v>
      </c>
      <c r="E33" s="5">
        <v>51.89</v>
      </c>
      <c r="F33" s="5">
        <v>18.34</v>
      </c>
      <c r="G33" s="5">
        <v>11.42</v>
      </c>
      <c r="I33" s="5">
        <v>0.183</v>
      </c>
      <c r="J33" s="5">
        <v>3.88</v>
      </c>
      <c r="K33" s="5">
        <v>8.0299999999999994</v>
      </c>
      <c r="L33" s="5">
        <v>3.79</v>
      </c>
      <c r="M33" s="5">
        <v>0.52</v>
      </c>
      <c r="N33" s="5">
        <v>1.1990000000000001</v>
      </c>
      <c r="O33" s="5">
        <v>0.17</v>
      </c>
      <c r="P33" s="5">
        <v>-0.42</v>
      </c>
      <c r="Q33" s="5">
        <v>99</v>
      </c>
      <c r="R33" s="6">
        <v>44.373306354446349</v>
      </c>
      <c r="S33" s="5">
        <v>4.3100000000000005</v>
      </c>
      <c r="U33" s="5">
        <v>28</v>
      </c>
      <c r="V33" s="5">
        <v>285</v>
      </c>
      <c r="W33" s="5">
        <v>203</v>
      </c>
      <c r="X33" s="5">
        <v>470</v>
      </c>
      <c r="Y33" s="5">
        <v>18</v>
      </c>
      <c r="Z33" s="5">
        <v>63</v>
      </c>
      <c r="AA33" s="5" t="s">
        <v>70</v>
      </c>
      <c r="AB33" s="5">
        <v>31</v>
      </c>
      <c r="AC33" s="5" t="s">
        <v>70</v>
      </c>
      <c r="AD33" s="5">
        <v>70</v>
      </c>
      <c r="AE33" s="5">
        <v>80</v>
      </c>
      <c r="AF33" s="5">
        <v>18</v>
      </c>
      <c r="AG33" s="5">
        <v>8</v>
      </c>
      <c r="AH33" s="5">
        <v>1</v>
      </c>
      <c r="AI33" s="5">
        <v>0.9</v>
      </c>
      <c r="AJ33" s="5">
        <v>7.6</v>
      </c>
      <c r="AK33" s="5">
        <v>17.8</v>
      </c>
      <c r="AL33" s="5">
        <v>2.61</v>
      </c>
      <c r="AM33" s="5">
        <v>12.6</v>
      </c>
      <c r="AN33" s="5">
        <v>3.4</v>
      </c>
      <c r="AO33" s="5">
        <v>1.25</v>
      </c>
      <c r="AP33" s="5">
        <v>3.7</v>
      </c>
      <c r="AQ33" s="5">
        <v>0.6</v>
      </c>
      <c r="AR33" s="5">
        <v>4</v>
      </c>
      <c r="AS33" s="5">
        <v>0.8</v>
      </c>
      <c r="AT33" s="5">
        <v>2.2999999999999998</v>
      </c>
      <c r="AU33" s="5">
        <v>0.33</v>
      </c>
      <c r="AV33" s="5">
        <v>2.2999999999999998</v>
      </c>
      <c r="AW33" s="5">
        <v>0.38</v>
      </c>
      <c r="AX33" s="5">
        <v>1.4</v>
      </c>
      <c r="AY33" s="5">
        <v>0.1</v>
      </c>
      <c r="AZ33" s="5">
        <v>5</v>
      </c>
      <c r="BA33" s="5">
        <v>0.8</v>
      </c>
      <c r="BB33" s="5">
        <v>0.2</v>
      </c>
    </row>
    <row r="34" spans="1:54" ht="14.25" customHeight="1">
      <c r="A34" s="5" t="s">
        <v>128</v>
      </c>
      <c r="B34" s="5" t="s">
        <v>132</v>
      </c>
      <c r="C34" s="5" t="s">
        <v>130</v>
      </c>
      <c r="D34" s="5" t="s">
        <v>133</v>
      </c>
      <c r="E34" s="5">
        <v>52.86</v>
      </c>
      <c r="F34" s="5">
        <v>18.36</v>
      </c>
      <c r="G34" s="5">
        <v>11.29</v>
      </c>
      <c r="I34" s="5">
        <v>0.183</v>
      </c>
      <c r="J34" s="5">
        <v>4.22</v>
      </c>
      <c r="K34" s="5">
        <v>8.27</v>
      </c>
      <c r="L34" s="5">
        <v>3.82</v>
      </c>
      <c r="M34" s="5">
        <v>0.52</v>
      </c>
      <c r="N34" s="5">
        <v>1.181</v>
      </c>
      <c r="O34" s="5">
        <v>0.17</v>
      </c>
      <c r="P34" s="5">
        <v>-0.56999999999999995</v>
      </c>
      <c r="Q34" s="5">
        <v>100.3</v>
      </c>
      <c r="R34" s="6">
        <v>46.740222663909869</v>
      </c>
      <c r="S34" s="5">
        <v>4.34</v>
      </c>
      <c r="U34" s="5">
        <v>28</v>
      </c>
      <c r="V34" s="5">
        <v>290</v>
      </c>
      <c r="W34" s="5">
        <v>193</v>
      </c>
      <c r="X34" s="5">
        <v>470</v>
      </c>
      <c r="Y34" s="5">
        <v>21</v>
      </c>
      <c r="Z34" s="5">
        <v>63</v>
      </c>
      <c r="AA34" s="5" t="s">
        <v>70</v>
      </c>
      <c r="AB34" s="5">
        <v>30</v>
      </c>
      <c r="AC34" s="5" t="s">
        <v>70</v>
      </c>
      <c r="AD34" s="5">
        <v>70</v>
      </c>
      <c r="AE34" s="5">
        <v>90</v>
      </c>
      <c r="AF34" s="5">
        <v>18</v>
      </c>
      <c r="AG34" s="5">
        <v>8</v>
      </c>
      <c r="AH34" s="5">
        <v>1</v>
      </c>
      <c r="AI34" s="5">
        <v>0.9</v>
      </c>
      <c r="AJ34" s="5">
        <v>7.5</v>
      </c>
      <c r="AK34" s="5">
        <v>18</v>
      </c>
      <c r="AL34" s="5">
        <v>2.61</v>
      </c>
      <c r="AM34" s="5">
        <v>12.4</v>
      </c>
      <c r="AN34" s="5">
        <v>3.5</v>
      </c>
      <c r="AO34" s="5">
        <v>1.29</v>
      </c>
      <c r="AP34" s="5">
        <v>3.8</v>
      </c>
      <c r="AQ34" s="5">
        <v>0.6</v>
      </c>
      <c r="AR34" s="5">
        <v>3.9</v>
      </c>
      <c r="AS34" s="5">
        <v>0.8</v>
      </c>
      <c r="AT34" s="5">
        <v>2.2999999999999998</v>
      </c>
      <c r="AU34" s="5">
        <v>0.35</v>
      </c>
      <c r="AV34" s="5">
        <v>2.2999999999999998</v>
      </c>
      <c r="AW34" s="5">
        <v>0.37</v>
      </c>
      <c r="AX34" s="5">
        <v>1.5</v>
      </c>
      <c r="AY34" s="5">
        <v>0.1</v>
      </c>
      <c r="AZ34" s="5">
        <v>5</v>
      </c>
      <c r="BA34" s="5">
        <v>0.7</v>
      </c>
      <c r="BB34" s="5">
        <v>0.2</v>
      </c>
    </row>
    <row r="35" spans="1:54" ht="14.25" customHeight="1">
      <c r="A35" s="5" t="s">
        <v>128</v>
      </c>
      <c r="B35" s="5" t="s">
        <v>134</v>
      </c>
      <c r="C35" s="5" t="s">
        <v>130</v>
      </c>
      <c r="D35" s="5" t="s">
        <v>135</v>
      </c>
      <c r="E35" s="5">
        <v>53.05</v>
      </c>
      <c r="F35" s="5">
        <v>18.13</v>
      </c>
      <c r="G35" s="5">
        <v>11.21</v>
      </c>
      <c r="I35" s="5">
        <v>0.18099999999999999</v>
      </c>
      <c r="J35" s="5">
        <v>4.22</v>
      </c>
      <c r="K35" s="5">
        <v>8.26</v>
      </c>
      <c r="L35" s="5">
        <v>3.84</v>
      </c>
      <c r="M35" s="5">
        <v>0.53</v>
      </c>
      <c r="N35" s="5">
        <v>1.171</v>
      </c>
      <c r="O35" s="5">
        <v>0.17</v>
      </c>
      <c r="P35" s="5">
        <v>-0.33</v>
      </c>
      <c r="Q35" s="5">
        <v>100.4</v>
      </c>
      <c r="R35" s="6">
        <v>46.917285848853972</v>
      </c>
      <c r="S35" s="5">
        <v>4.37</v>
      </c>
      <c r="U35" s="5">
        <v>27</v>
      </c>
      <c r="V35" s="5">
        <v>291</v>
      </c>
      <c r="W35" s="5">
        <v>189</v>
      </c>
      <c r="X35" s="5">
        <v>469</v>
      </c>
      <c r="Y35" s="5">
        <v>20</v>
      </c>
      <c r="Z35" s="5">
        <v>63</v>
      </c>
      <c r="AA35" s="5" t="s">
        <v>70</v>
      </c>
      <c r="AB35" s="5">
        <v>30</v>
      </c>
      <c r="AC35" s="5" t="s">
        <v>70</v>
      </c>
      <c r="AD35" s="5">
        <v>60</v>
      </c>
      <c r="AE35" s="5">
        <v>80</v>
      </c>
      <c r="AF35" s="5">
        <v>18</v>
      </c>
      <c r="AG35" s="5">
        <v>8</v>
      </c>
      <c r="AH35" s="5">
        <v>1</v>
      </c>
      <c r="AI35" s="5">
        <v>0.9</v>
      </c>
      <c r="AJ35" s="5">
        <v>7.3</v>
      </c>
      <c r="AK35" s="5">
        <v>17.5</v>
      </c>
      <c r="AL35" s="5">
        <v>2.52</v>
      </c>
      <c r="AM35" s="5">
        <v>12.2</v>
      </c>
      <c r="AN35" s="5">
        <v>3.6</v>
      </c>
      <c r="AO35" s="5">
        <v>1.23</v>
      </c>
      <c r="AP35" s="5">
        <v>3.8</v>
      </c>
      <c r="AQ35" s="5">
        <v>0.6</v>
      </c>
      <c r="AR35" s="5">
        <v>3.8</v>
      </c>
      <c r="AS35" s="5">
        <v>0.8</v>
      </c>
      <c r="AT35" s="5">
        <v>2.2999999999999998</v>
      </c>
      <c r="AU35" s="5">
        <v>0.34</v>
      </c>
      <c r="AV35" s="5">
        <v>2.2000000000000002</v>
      </c>
      <c r="AW35" s="5">
        <v>0.38</v>
      </c>
      <c r="AX35" s="5">
        <v>1.4</v>
      </c>
      <c r="AY35" s="5">
        <v>0.1</v>
      </c>
      <c r="AZ35" s="5">
        <v>5</v>
      </c>
      <c r="BA35" s="5">
        <v>0.6</v>
      </c>
      <c r="BB35" s="5">
        <v>0.2</v>
      </c>
    </row>
    <row r="36" spans="1:54" ht="14.25" customHeight="1">
      <c r="A36" s="5" t="s">
        <v>128</v>
      </c>
      <c r="B36" s="5" t="s">
        <v>136</v>
      </c>
      <c r="C36" s="5" t="s">
        <v>130</v>
      </c>
      <c r="D36" s="5" t="s">
        <v>137</v>
      </c>
      <c r="E36" s="5">
        <v>50.89</v>
      </c>
      <c r="F36" s="5">
        <v>18.649999999999999</v>
      </c>
      <c r="G36" s="5">
        <v>11.62</v>
      </c>
      <c r="I36" s="5">
        <v>0.187</v>
      </c>
      <c r="J36" s="5">
        <v>3.93</v>
      </c>
      <c r="K36" s="5">
        <v>8.06</v>
      </c>
      <c r="L36" s="5">
        <v>3.87</v>
      </c>
      <c r="M36" s="5">
        <v>0.53</v>
      </c>
      <c r="N36" s="5">
        <v>1.238</v>
      </c>
      <c r="O36" s="5">
        <v>0.16</v>
      </c>
      <c r="P36" s="5">
        <v>-0.55000000000000004</v>
      </c>
      <c r="Q36" s="5">
        <v>98.6</v>
      </c>
      <c r="R36" s="6">
        <v>44.260846331502812</v>
      </c>
      <c r="S36" s="5">
        <v>4.4000000000000004</v>
      </c>
      <c r="U36" s="5">
        <v>28</v>
      </c>
      <c r="V36" s="5">
        <v>287</v>
      </c>
      <c r="W36" s="5">
        <v>205</v>
      </c>
      <c r="X36" s="5">
        <v>479</v>
      </c>
      <c r="Y36" s="5">
        <v>19</v>
      </c>
      <c r="Z36" s="5">
        <v>65</v>
      </c>
      <c r="AA36" s="5" t="s">
        <v>70</v>
      </c>
      <c r="AB36" s="5">
        <v>33</v>
      </c>
      <c r="AC36" s="5" t="s">
        <v>70</v>
      </c>
      <c r="AD36" s="5">
        <v>80</v>
      </c>
      <c r="AE36" s="5">
        <v>80</v>
      </c>
      <c r="AF36" s="5">
        <v>18</v>
      </c>
      <c r="AG36" s="5">
        <v>8</v>
      </c>
      <c r="AH36" s="5">
        <v>1</v>
      </c>
      <c r="AI36" s="5">
        <v>0.8</v>
      </c>
      <c r="AJ36" s="5">
        <v>7.3</v>
      </c>
      <c r="AK36" s="5">
        <v>17.600000000000001</v>
      </c>
      <c r="AL36" s="5">
        <v>2.52</v>
      </c>
      <c r="AM36" s="5">
        <v>12.2</v>
      </c>
      <c r="AN36" s="5">
        <v>3.5</v>
      </c>
      <c r="AO36" s="5">
        <v>1.23</v>
      </c>
      <c r="AP36" s="5">
        <v>3.8</v>
      </c>
      <c r="AQ36" s="5">
        <v>0.6</v>
      </c>
      <c r="AR36" s="5">
        <v>3.9</v>
      </c>
      <c r="AS36" s="5">
        <v>0.8</v>
      </c>
      <c r="AT36" s="5">
        <v>2.2999999999999998</v>
      </c>
      <c r="AU36" s="5">
        <v>0.35</v>
      </c>
      <c r="AV36" s="5">
        <v>2.2999999999999998</v>
      </c>
      <c r="AW36" s="5">
        <v>0.37</v>
      </c>
      <c r="AX36" s="5">
        <v>1.4</v>
      </c>
      <c r="AY36" s="5">
        <v>0.1</v>
      </c>
      <c r="AZ36" s="5">
        <v>5</v>
      </c>
      <c r="BA36" s="5">
        <v>0.7</v>
      </c>
      <c r="BB36" s="5">
        <v>0.2</v>
      </c>
    </row>
    <row r="37" spans="1:54" ht="14.25" customHeight="1">
      <c r="A37" s="5" t="s">
        <v>128</v>
      </c>
      <c r="B37" s="5" t="s">
        <v>138</v>
      </c>
      <c r="C37" s="5" t="s">
        <v>130</v>
      </c>
      <c r="D37" s="5" t="s">
        <v>139</v>
      </c>
      <c r="E37" s="5">
        <v>51.69</v>
      </c>
      <c r="F37" s="5">
        <v>19.09</v>
      </c>
      <c r="G37" s="5">
        <v>11.96</v>
      </c>
      <c r="I37" s="5">
        <v>0.187</v>
      </c>
      <c r="J37" s="5">
        <v>3.83</v>
      </c>
      <c r="K37" s="5">
        <v>8</v>
      </c>
      <c r="L37" s="5">
        <v>3.79</v>
      </c>
      <c r="M37" s="5">
        <v>0.52</v>
      </c>
      <c r="N37" s="5">
        <v>1.2689999999999999</v>
      </c>
      <c r="O37" s="5">
        <v>0.18</v>
      </c>
      <c r="P37" s="5">
        <v>-0.42</v>
      </c>
      <c r="Q37" s="5">
        <v>100.1</v>
      </c>
      <c r="R37" s="6">
        <v>42.918012500803762</v>
      </c>
      <c r="S37" s="5">
        <v>4.3100000000000005</v>
      </c>
      <c r="U37" s="5">
        <v>28</v>
      </c>
      <c r="V37" s="5">
        <v>282</v>
      </c>
      <c r="W37" s="5">
        <v>192</v>
      </c>
      <c r="X37" s="5">
        <v>488</v>
      </c>
      <c r="Y37" s="5">
        <v>20</v>
      </c>
      <c r="Z37" s="5">
        <v>64</v>
      </c>
      <c r="AA37" s="5" t="s">
        <v>70</v>
      </c>
      <c r="AB37" s="5">
        <v>29</v>
      </c>
      <c r="AC37" s="5" t="s">
        <v>70</v>
      </c>
      <c r="AD37" s="5">
        <v>70</v>
      </c>
      <c r="AE37" s="5">
        <v>80</v>
      </c>
      <c r="AF37" s="5">
        <v>18</v>
      </c>
      <c r="AG37" s="5">
        <v>8</v>
      </c>
      <c r="AH37" s="5">
        <v>1</v>
      </c>
      <c r="AI37" s="5">
        <v>0.9</v>
      </c>
      <c r="AJ37" s="5">
        <v>7.2</v>
      </c>
      <c r="AK37" s="5">
        <v>17.3</v>
      </c>
      <c r="AL37" s="5">
        <v>2.5299999999999998</v>
      </c>
      <c r="AM37" s="5">
        <v>12.1</v>
      </c>
      <c r="AN37" s="5">
        <v>3.3</v>
      </c>
      <c r="AO37" s="5">
        <v>1.24</v>
      </c>
      <c r="AP37" s="5">
        <v>3.8</v>
      </c>
      <c r="AQ37" s="5">
        <v>0.6</v>
      </c>
      <c r="AR37" s="5">
        <v>3.9</v>
      </c>
      <c r="AS37" s="5">
        <v>0.8</v>
      </c>
      <c r="AT37" s="5">
        <v>2.4</v>
      </c>
      <c r="AU37" s="5">
        <v>0.35</v>
      </c>
      <c r="AV37" s="5">
        <v>2.2999999999999998</v>
      </c>
      <c r="AW37" s="5">
        <v>0.37</v>
      </c>
      <c r="AX37" s="5">
        <v>1.5</v>
      </c>
      <c r="AY37" s="5">
        <v>0.1</v>
      </c>
      <c r="AZ37" s="5">
        <v>5</v>
      </c>
      <c r="BA37" s="5">
        <v>0.7</v>
      </c>
      <c r="BB37" s="5">
        <v>0.2</v>
      </c>
    </row>
    <row r="38" spans="1:54" ht="14.25" customHeight="1">
      <c r="A38" s="5" t="s">
        <v>128</v>
      </c>
      <c r="B38" s="5" t="s">
        <v>140</v>
      </c>
      <c r="C38" s="5" t="s">
        <v>68</v>
      </c>
      <c r="D38" s="5" t="s">
        <v>141</v>
      </c>
      <c r="E38" s="5">
        <v>53.44</v>
      </c>
      <c r="F38" s="5">
        <v>17.68</v>
      </c>
      <c r="G38" s="5">
        <v>10.64</v>
      </c>
      <c r="I38" s="5">
        <v>0.187</v>
      </c>
      <c r="J38" s="5">
        <v>4.08</v>
      </c>
      <c r="K38" s="5">
        <v>8.23</v>
      </c>
      <c r="L38" s="5">
        <v>3.8</v>
      </c>
      <c r="M38" s="5">
        <v>0.51</v>
      </c>
      <c r="N38" s="5">
        <v>1.175</v>
      </c>
      <c r="O38" s="5">
        <v>0.18</v>
      </c>
      <c r="P38" s="5">
        <v>-0.6</v>
      </c>
      <c r="Q38" s="5">
        <v>99.32</v>
      </c>
      <c r="R38" s="6">
        <v>47.376971468191343</v>
      </c>
      <c r="S38" s="5">
        <v>4.3099999999999996</v>
      </c>
      <c r="U38" s="5">
        <v>27</v>
      </c>
      <c r="V38" s="5">
        <v>288</v>
      </c>
      <c r="W38" s="5">
        <v>188</v>
      </c>
      <c r="X38" s="5">
        <v>491</v>
      </c>
      <c r="Y38" s="5">
        <v>18</v>
      </c>
      <c r="Z38" s="5">
        <v>63</v>
      </c>
      <c r="AA38" s="5">
        <v>30</v>
      </c>
      <c r="AB38" s="5">
        <v>28</v>
      </c>
      <c r="AC38" s="5" t="s">
        <v>70</v>
      </c>
      <c r="AD38" s="5">
        <v>60</v>
      </c>
      <c r="AE38" s="5">
        <v>80</v>
      </c>
      <c r="AF38" s="5">
        <v>18</v>
      </c>
      <c r="AG38" s="5">
        <v>8</v>
      </c>
      <c r="AH38" s="5">
        <v>1</v>
      </c>
      <c r="AI38" s="5">
        <v>0.9</v>
      </c>
      <c r="AJ38" s="5">
        <v>7</v>
      </c>
      <c r="AK38" s="5">
        <v>17.2</v>
      </c>
      <c r="AL38" s="5">
        <v>2.5499999999999998</v>
      </c>
      <c r="AM38" s="5">
        <v>11.7</v>
      </c>
      <c r="AN38" s="5">
        <v>3.5</v>
      </c>
      <c r="AO38" s="5">
        <v>1.23</v>
      </c>
      <c r="AP38" s="5">
        <v>3.8</v>
      </c>
      <c r="AQ38" s="5">
        <v>0.6</v>
      </c>
      <c r="AR38" s="5">
        <v>3.8</v>
      </c>
      <c r="AS38" s="5">
        <v>0.8</v>
      </c>
      <c r="AT38" s="5">
        <v>2.2999999999999998</v>
      </c>
      <c r="AU38" s="5">
        <v>0.33</v>
      </c>
      <c r="AV38" s="5">
        <v>2.2999999999999998</v>
      </c>
      <c r="AW38" s="5">
        <v>0.37</v>
      </c>
      <c r="AX38" s="5">
        <v>1.5</v>
      </c>
      <c r="AY38" s="5">
        <v>0.1</v>
      </c>
      <c r="AZ38" s="5">
        <v>5</v>
      </c>
      <c r="BA38" s="5">
        <v>0.6</v>
      </c>
      <c r="BB38" s="5">
        <v>0.2</v>
      </c>
    </row>
    <row r="39" spans="1:54" ht="14.25" customHeight="1">
      <c r="A39" s="5" t="s">
        <v>128</v>
      </c>
      <c r="B39" s="5" t="s">
        <v>142</v>
      </c>
      <c r="C39" s="5" t="s">
        <v>68</v>
      </c>
      <c r="D39" s="5" t="s">
        <v>141</v>
      </c>
      <c r="E39" s="5">
        <v>52.96</v>
      </c>
      <c r="F39" s="5">
        <v>17.96</v>
      </c>
      <c r="G39" s="5">
        <v>10.84</v>
      </c>
      <c r="I39" s="5">
        <v>0.187</v>
      </c>
      <c r="J39" s="5">
        <v>4.1500000000000004</v>
      </c>
      <c r="K39" s="5">
        <v>8.25</v>
      </c>
      <c r="L39" s="5">
        <v>3.77</v>
      </c>
      <c r="M39" s="5">
        <v>0.53</v>
      </c>
      <c r="N39" s="5">
        <v>1.1599999999999999</v>
      </c>
      <c r="O39" s="5">
        <v>0.18</v>
      </c>
      <c r="P39" s="5">
        <v>-0.36</v>
      </c>
      <c r="Q39" s="5">
        <v>99.62</v>
      </c>
      <c r="R39" s="6">
        <v>47.336804870317756</v>
      </c>
      <c r="S39" s="5">
        <v>4.3</v>
      </c>
      <c r="U39" s="5">
        <v>27</v>
      </c>
      <c r="V39" s="5">
        <v>287</v>
      </c>
      <c r="W39" s="5">
        <v>198</v>
      </c>
      <c r="X39" s="5">
        <v>486</v>
      </c>
      <c r="Y39" s="5">
        <v>21</v>
      </c>
      <c r="Z39" s="5">
        <v>64</v>
      </c>
      <c r="AA39" s="5" t="s">
        <v>70</v>
      </c>
      <c r="AB39" s="5">
        <v>33</v>
      </c>
      <c r="AC39" s="5" t="s">
        <v>70</v>
      </c>
      <c r="AD39" s="5">
        <v>80</v>
      </c>
      <c r="AE39" s="5">
        <v>80</v>
      </c>
      <c r="AF39" s="5">
        <v>18</v>
      </c>
      <c r="AG39" s="5">
        <v>8</v>
      </c>
      <c r="AH39" s="5">
        <v>1</v>
      </c>
      <c r="AI39" s="5">
        <v>0.9</v>
      </c>
      <c r="AJ39" s="5">
        <v>7.8</v>
      </c>
      <c r="AK39" s="5">
        <v>19</v>
      </c>
      <c r="AL39" s="5">
        <v>2.78</v>
      </c>
      <c r="AM39" s="5">
        <v>13.2</v>
      </c>
      <c r="AN39" s="5">
        <v>3.5</v>
      </c>
      <c r="AO39" s="5">
        <v>1.32</v>
      </c>
      <c r="AP39" s="5">
        <v>4.0999999999999996</v>
      </c>
      <c r="AQ39" s="5">
        <v>0.7</v>
      </c>
      <c r="AR39" s="5">
        <v>4.0999999999999996</v>
      </c>
      <c r="AS39" s="5">
        <v>0.8</v>
      </c>
      <c r="AT39" s="5">
        <v>2.2999999999999998</v>
      </c>
      <c r="AU39" s="5">
        <v>0.35</v>
      </c>
      <c r="AV39" s="5">
        <v>2.2999999999999998</v>
      </c>
      <c r="AW39" s="5">
        <v>0.37</v>
      </c>
      <c r="AX39" s="5">
        <v>1.5</v>
      </c>
      <c r="AY39" s="5">
        <v>0.1</v>
      </c>
      <c r="AZ39" s="5">
        <v>5</v>
      </c>
      <c r="BA39" s="5">
        <v>0.7</v>
      </c>
      <c r="BB39" s="5">
        <v>0.2</v>
      </c>
    </row>
    <row r="40" spans="1:54" ht="14.25" customHeight="1">
      <c r="A40" s="5" t="s">
        <v>128</v>
      </c>
      <c r="B40" s="5" t="s">
        <v>143</v>
      </c>
      <c r="C40" s="5" t="s">
        <v>120</v>
      </c>
      <c r="D40" s="5" t="s">
        <v>144</v>
      </c>
      <c r="E40" s="5">
        <v>53.47</v>
      </c>
      <c r="F40" s="5">
        <v>17.78</v>
      </c>
      <c r="G40" s="5">
        <v>10.64</v>
      </c>
      <c r="I40" s="5">
        <v>0.185</v>
      </c>
      <c r="J40" s="5">
        <v>3.84</v>
      </c>
      <c r="K40" s="5">
        <v>8.02</v>
      </c>
      <c r="L40" s="5">
        <v>3.8</v>
      </c>
      <c r="M40" s="5">
        <v>0.54</v>
      </c>
      <c r="N40" s="5">
        <v>1.135</v>
      </c>
      <c r="O40" s="5">
        <v>0.16</v>
      </c>
      <c r="P40" s="5">
        <v>-0.31</v>
      </c>
      <c r="Q40" s="5">
        <v>99.27</v>
      </c>
      <c r="R40" s="6">
        <v>45.868388035503607</v>
      </c>
      <c r="S40" s="5">
        <v>4.34</v>
      </c>
      <c r="U40" s="5">
        <v>25</v>
      </c>
      <c r="V40" s="5">
        <v>264</v>
      </c>
      <c r="W40" s="5">
        <v>207</v>
      </c>
      <c r="X40" s="5">
        <v>483</v>
      </c>
      <c r="Y40" s="5">
        <v>19</v>
      </c>
      <c r="Z40" s="5">
        <v>71</v>
      </c>
      <c r="AA40" s="5" t="s">
        <v>70</v>
      </c>
      <c r="AB40" s="5">
        <v>33</v>
      </c>
      <c r="AC40" s="5" t="s">
        <v>70</v>
      </c>
      <c r="AD40" s="5">
        <v>80</v>
      </c>
      <c r="AE40" s="5">
        <v>80</v>
      </c>
      <c r="AF40" s="5">
        <v>17</v>
      </c>
      <c r="AG40" s="5">
        <v>8</v>
      </c>
      <c r="AH40" s="5">
        <v>1</v>
      </c>
      <c r="AI40" s="5">
        <v>1</v>
      </c>
      <c r="AJ40" s="5">
        <v>8</v>
      </c>
      <c r="AK40" s="5">
        <v>19.600000000000001</v>
      </c>
      <c r="AL40" s="5">
        <v>2.82</v>
      </c>
      <c r="AM40" s="5">
        <v>13.3</v>
      </c>
      <c r="AN40" s="5">
        <v>3.7</v>
      </c>
      <c r="AO40" s="5">
        <v>1.29</v>
      </c>
      <c r="AP40" s="5">
        <v>4</v>
      </c>
      <c r="AQ40" s="5">
        <v>0.7</v>
      </c>
      <c r="AR40" s="5">
        <v>3.9</v>
      </c>
      <c r="AS40" s="5">
        <v>0.8</v>
      </c>
      <c r="AT40" s="5">
        <v>2.2999999999999998</v>
      </c>
      <c r="AU40" s="5">
        <v>0.34</v>
      </c>
      <c r="AV40" s="5">
        <v>2.2999999999999998</v>
      </c>
      <c r="AW40" s="5">
        <v>0.38</v>
      </c>
      <c r="AX40" s="5">
        <v>1.5</v>
      </c>
      <c r="AY40" s="5">
        <v>0.1</v>
      </c>
      <c r="AZ40" s="5">
        <v>10</v>
      </c>
      <c r="BA40" s="5">
        <v>0.8</v>
      </c>
      <c r="BB40" s="5">
        <v>0.2</v>
      </c>
    </row>
    <row r="41" spans="1:54" ht="14.25" customHeight="1">
      <c r="A41" s="5" t="s">
        <v>128</v>
      </c>
      <c r="B41" s="5" t="s">
        <v>145</v>
      </c>
      <c r="C41" s="5" t="s">
        <v>120</v>
      </c>
      <c r="D41" s="5" t="s">
        <v>146</v>
      </c>
      <c r="E41" s="5">
        <v>52.42</v>
      </c>
      <c r="F41" s="5">
        <v>19.41</v>
      </c>
      <c r="G41" s="5">
        <v>11.65</v>
      </c>
      <c r="I41" s="5">
        <v>0.19700000000000001</v>
      </c>
      <c r="J41" s="5">
        <v>3.97</v>
      </c>
      <c r="K41" s="5">
        <v>8.17</v>
      </c>
      <c r="L41" s="5">
        <v>3.68</v>
      </c>
      <c r="M41" s="5">
        <v>0.5</v>
      </c>
      <c r="N41" s="5">
        <v>1.3149999999999999</v>
      </c>
      <c r="O41" s="5">
        <v>0.19</v>
      </c>
      <c r="P41" s="5">
        <v>-0.52</v>
      </c>
      <c r="Q41" s="5">
        <v>101</v>
      </c>
      <c r="R41" s="6">
        <v>44.447145927966616</v>
      </c>
      <c r="S41" s="5">
        <v>4.18</v>
      </c>
      <c r="U41" s="5">
        <v>27</v>
      </c>
      <c r="V41" s="5">
        <v>282</v>
      </c>
      <c r="W41" s="5">
        <v>236</v>
      </c>
      <c r="X41" s="5">
        <v>522</v>
      </c>
      <c r="Y41" s="5">
        <v>20</v>
      </c>
      <c r="Z41" s="5">
        <v>68</v>
      </c>
      <c r="AA41" s="5" t="s">
        <v>70</v>
      </c>
      <c r="AB41" s="5">
        <v>27</v>
      </c>
      <c r="AC41" s="5" t="s">
        <v>70</v>
      </c>
      <c r="AD41" s="5">
        <v>60</v>
      </c>
      <c r="AE41" s="5">
        <v>80</v>
      </c>
      <c r="AF41" s="5">
        <v>17</v>
      </c>
      <c r="AG41" s="5">
        <v>7</v>
      </c>
      <c r="AH41" s="5">
        <v>3</v>
      </c>
      <c r="AI41" s="5">
        <v>0.8</v>
      </c>
      <c r="AJ41" s="5">
        <v>7.6</v>
      </c>
      <c r="AK41" s="5">
        <v>17.7</v>
      </c>
      <c r="AL41" s="5">
        <v>2.56</v>
      </c>
      <c r="AM41" s="5">
        <v>12.3</v>
      </c>
      <c r="AN41" s="5">
        <v>3.4</v>
      </c>
      <c r="AO41" s="5">
        <v>1.19</v>
      </c>
      <c r="AP41" s="5">
        <v>3.7</v>
      </c>
      <c r="AQ41" s="5">
        <v>0.6</v>
      </c>
      <c r="AR41" s="5">
        <v>3.7</v>
      </c>
      <c r="AS41" s="5">
        <v>0.8</v>
      </c>
      <c r="AT41" s="5">
        <v>2.2000000000000002</v>
      </c>
      <c r="AU41" s="5">
        <v>0.32</v>
      </c>
      <c r="AV41" s="5">
        <v>2.2000000000000002</v>
      </c>
      <c r="AW41" s="5">
        <v>0.36</v>
      </c>
      <c r="AX41" s="5">
        <v>1.3</v>
      </c>
      <c r="AY41" s="5">
        <v>0.1</v>
      </c>
      <c r="AZ41" s="5">
        <v>5</v>
      </c>
      <c r="BA41" s="5">
        <v>0.9</v>
      </c>
      <c r="BB41" s="5">
        <v>0.2</v>
      </c>
    </row>
    <row r="42" spans="1:54" ht="14.25" customHeight="1">
      <c r="A42" s="5" t="s">
        <v>128</v>
      </c>
      <c r="B42" s="5" t="s">
        <v>147</v>
      </c>
      <c r="C42" s="5" t="s">
        <v>120</v>
      </c>
      <c r="D42" s="5" t="s">
        <v>148</v>
      </c>
      <c r="E42" s="5">
        <v>52.58</v>
      </c>
      <c r="F42" s="5">
        <v>18.73</v>
      </c>
      <c r="G42" s="5">
        <v>11.43</v>
      </c>
      <c r="I42" s="5">
        <v>0.19700000000000001</v>
      </c>
      <c r="J42" s="5">
        <v>4.0999999999999996</v>
      </c>
      <c r="K42" s="5">
        <v>8.19</v>
      </c>
      <c r="L42" s="5">
        <v>3.7</v>
      </c>
      <c r="M42" s="5">
        <v>0.5</v>
      </c>
      <c r="N42" s="5">
        <v>1.2270000000000001</v>
      </c>
      <c r="O42" s="5">
        <v>0.17</v>
      </c>
      <c r="P42" s="5">
        <v>-0.4</v>
      </c>
      <c r="Q42" s="5">
        <v>100.4</v>
      </c>
      <c r="R42" s="6">
        <v>45.716809452538953</v>
      </c>
      <c r="S42" s="5">
        <v>4.2</v>
      </c>
      <c r="U42" s="5">
        <v>27</v>
      </c>
      <c r="V42" s="5">
        <v>279</v>
      </c>
      <c r="W42" s="5">
        <v>202</v>
      </c>
      <c r="X42" s="5">
        <v>517</v>
      </c>
      <c r="Y42" s="5">
        <v>22</v>
      </c>
      <c r="Z42" s="5">
        <v>65</v>
      </c>
      <c r="AA42" s="5" t="s">
        <v>70</v>
      </c>
      <c r="AB42" s="5">
        <v>32</v>
      </c>
      <c r="AC42" s="5" t="s">
        <v>70</v>
      </c>
      <c r="AD42" s="5">
        <v>80</v>
      </c>
      <c r="AE42" s="5">
        <v>80</v>
      </c>
      <c r="AF42" s="5">
        <v>18</v>
      </c>
      <c r="AG42" s="5">
        <v>8</v>
      </c>
      <c r="AH42" s="5">
        <v>1</v>
      </c>
      <c r="AI42" s="5">
        <v>1</v>
      </c>
      <c r="AJ42" s="5">
        <v>7.9</v>
      </c>
      <c r="AK42" s="5">
        <v>19.5</v>
      </c>
      <c r="AL42" s="5">
        <v>2.81</v>
      </c>
      <c r="AM42" s="5">
        <v>13</v>
      </c>
      <c r="AN42" s="5">
        <v>3.7</v>
      </c>
      <c r="AO42" s="5">
        <v>1.3</v>
      </c>
      <c r="AP42" s="5">
        <v>3.9</v>
      </c>
      <c r="AQ42" s="5">
        <v>0.7</v>
      </c>
      <c r="AR42" s="5">
        <v>3.9</v>
      </c>
      <c r="AS42" s="5">
        <v>0.8</v>
      </c>
      <c r="AT42" s="5">
        <v>2.2999999999999998</v>
      </c>
      <c r="AU42" s="5">
        <v>0.35</v>
      </c>
      <c r="AV42" s="5">
        <v>2.2999999999999998</v>
      </c>
      <c r="AW42" s="5">
        <v>0.37</v>
      </c>
      <c r="AX42" s="5">
        <v>1.5</v>
      </c>
      <c r="AY42" s="5">
        <v>0.1</v>
      </c>
      <c r="AZ42" s="5">
        <v>5</v>
      </c>
      <c r="BA42" s="5">
        <v>0.8</v>
      </c>
      <c r="BB42" s="5">
        <v>0.2</v>
      </c>
    </row>
    <row r="43" spans="1:54" ht="14.25" customHeight="1">
      <c r="A43" s="5" t="s">
        <v>128</v>
      </c>
      <c r="B43" s="5" t="s">
        <v>149</v>
      </c>
      <c r="C43" s="5" t="s">
        <v>120</v>
      </c>
      <c r="D43" s="5" t="s">
        <v>148</v>
      </c>
      <c r="E43" s="5">
        <v>52.82</v>
      </c>
      <c r="F43" s="5">
        <v>18.829999999999998</v>
      </c>
      <c r="G43" s="5">
        <v>11.63</v>
      </c>
      <c r="I43" s="5">
        <v>0.19900000000000001</v>
      </c>
      <c r="J43" s="5">
        <v>4.12</v>
      </c>
      <c r="K43" s="5">
        <v>8.2200000000000006</v>
      </c>
      <c r="L43" s="5">
        <v>3.78</v>
      </c>
      <c r="M43" s="5">
        <v>0.5</v>
      </c>
      <c r="N43" s="5">
        <v>1.2430000000000001</v>
      </c>
      <c r="O43" s="5">
        <v>0.16</v>
      </c>
      <c r="P43" s="5">
        <v>-0.62</v>
      </c>
      <c r="Q43" s="5">
        <v>100.9</v>
      </c>
      <c r="R43" s="6">
        <v>45.407261065110717</v>
      </c>
      <c r="S43" s="5">
        <v>4.2799999999999994</v>
      </c>
      <c r="U43" s="5">
        <v>27</v>
      </c>
      <c r="V43" s="5">
        <v>289</v>
      </c>
      <c r="W43" s="5">
        <v>202</v>
      </c>
      <c r="X43" s="5">
        <v>522</v>
      </c>
      <c r="Y43" s="5">
        <v>22</v>
      </c>
      <c r="Z43" s="5">
        <v>65</v>
      </c>
      <c r="AA43" s="5" t="s">
        <v>70</v>
      </c>
      <c r="AB43" s="5">
        <v>28</v>
      </c>
      <c r="AC43" s="5" t="s">
        <v>70</v>
      </c>
      <c r="AD43" s="5">
        <v>60</v>
      </c>
      <c r="AE43" s="5">
        <v>80</v>
      </c>
      <c r="AF43" s="5">
        <v>17</v>
      </c>
      <c r="AG43" s="5">
        <v>8</v>
      </c>
      <c r="AH43" s="5">
        <v>1</v>
      </c>
      <c r="AI43" s="5">
        <v>0.9</v>
      </c>
      <c r="AJ43" s="5">
        <v>7.6</v>
      </c>
      <c r="AK43" s="5">
        <v>18</v>
      </c>
      <c r="AL43" s="5">
        <v>2.61</v>
      </c>
      <c r="AM43" s="5">
        <v>12.5</v>
      </c>
      <c r="AN43" s="5">
        <v>3.5</v>
      </c>
      <c r="AO43" s="5">
        <v>1.23</v>
      </c>
      <c r="AP43" s="5">
        <v>3.8</v>
      </c>
      <c r="AQ43" s="5">
        <v>0.7</v>
      </c>
      <c r="AR43" s="5">
        <v>3.8</v>
      </c>
      <c r="AS43" s="5">
        <v>0.8</v>
      </c>
      <c r="AT43" s="5">
        <v>2.2999999999999998</v>
      </c>
      <c r="AU43" s="5">
        <v>0.34</v>
      </c>
      <c r="AV43" s="5">
        <v>2.2999999999999998</v>
      </c>
      <c r="AW43" s="5">
        <v>0.38</v>
      </c>
      <c r="AX43" s="5">
        <v>1.4</v>
      </c>
      <c r="AY43" s="5">
        <v>0.1</v>
      </c>
      <c r="AZ43" s="5">
        <v>5</v>
      </c>
      <c r="BA43" s="5">
        <v>0.8</v>
      </c>
      <c r="BB43" s="5">
        <v>0.2</v>
      </c>
    </row>
    <row r="44" spans="1:54" ht="14.25" customHeight="1">
      <c r="A44" s="5" t="s">
        <v>128</v>
      </c>
      <c r="B44" s="5" t="s">
        <v>150</v>
      </c>
      <c r="C44" s="5" t="s">
        <v>120</v>
      </c>
      <c r="D44" s="5" t="s">
        <v>151</v>
      </c>
      <c r="E44" s="5">
        <v>54.27</v>
      </c>
      <c r="F44" s="5">
        <v>17.89</v>
      </c>
      <c r="G44" s="5">
        <v>10.71</v>
      </c>
      <c r="I44" s="5">
        <v>0.186</v>
      </c>
      <c r="J44" s="5">
        <v>4.0999999999999996</v>
      </c>
      <c r="K44" s="5">
        <v>8.2200000000000006</v>
      </c>
      <c r="L44" s="5">
        <v>3.7</v>
      </c>
      <c r="M44" s="5">
        <v>0.5</v>
      </c>
      <c r="N44" s="5">
        <v>1.194</v>
      </c>
      <c r="O44" s="5">
        <v>0.17</v>
      </c>
      <c r="P44" s="5">
        <v>-0.26</v>
      </c>
      <c r="Q44" s="5">
        <v>100.7</v>
      </c>
      <c r="R44" s="6">
        <v>47.335402637426</v>
      </c>
      <c r="S44" s="5">
        <v>4.2</v>
      </c>
      <c r="U44" s="5">
        <v>27</v>
      </c>
      <c r="V44" s="5">
        <v>291</v>
      </c>
      <c r="W44" s="5">
        <v>188</v>
      </c>
      <c r="X44" s="5">
        <v>495</v>
      </c>
      <c r="Y44" s="5">
        <v>20</v>
      </c>
      <c r="Z44" s="5">
        <v>64</v>
      </c>
      <c r="AA44" s="5" t="s">
        <v>70</v>
      </c>
      <c r="AB44" s="5">
        <v>29</v>
      </c>
      <c r="AC44" s="5" t="s">
        <v>70</v>
      </c>
      <c r="AD44" s="5">
        <v>40</v>
      </c>
      <c r="AE44" s="5">
        <v>80</v>
      </c>
      <c r="AF44" s="5">
        <v>18</v>
      </c>
      <c r="AG44" s="5">
        <v>8</v>
      </c>
      <c r="AH44" s="5">
        <v>1</v>
      </c>
      <c r="AI44" s="5">
        <v>0.9</v>
      </c>
      <c r="AJ44" s="5">
        <v>6.9</v>
      </c>
      <c r="AK44" s="5">
        <v>17.100000000000001</v>
      </c>
      <c r="AL44" s="5">
        <v>2.4700000000000002</v>
      </c>
      <c r="AM44" s="5">
        <v>12.2</v>
      </c>
      <c r="AN44" s="5">
        <v>3.5</v>
      </c>
      <c r="AO44" s="5">
        <v>1.22</v>
      </c>
      <c r="AP44" s="5">
        <v>3.8</v>
      </c>
      <c r="AQ44" s="5">
        <v>0.7</v>
      </c>
      <c r="AR44" s="5">
        <v>3.9</v>
      </c>
      <c r="AS44" s="5">
        <v>0.8</v>
      </c>
      <c r="AT44" s="5">
        <v>2.2000000000000002</v>
      </c>
      <c r="AU44" s="5">
        <v>0.33</v>
      </c>
      <c r="AV44" s="5">
        <v>2.2000000000000002</v>
      </c>
      <c r="AW44" s="5">
        <v>0.37</v>
      </c>
      <c r="AX44" s="5">
        <v>1.4</v>
      </c>
      <c r="AY44" s="5">
        <v>0.1</v>
      </c>
      <c r="AZ44" s="5">
        <v>5</v>
      </c>
      <c r="BA44" s="5">
        <v>0.6</v>
      </c>
      <c r="BB44" s="5">
        <v>0.2</v>
      </c>
    </row>
    <row r="45" spans="1:54" ht="14.25" customHeight="1">
      <c r="A45" s="5" t="s">
        <v>128</v>
      </c>
      <c r="B45" s="5" t="s">
        <v>152</v>
      </c>
      <c r="C45" s="5" t="s">
        <v>120</v>
      </c>
      <c r="D45" s="5" t="s">
        <v>153</v>
      </c>
      <c r="E45" s="5">
        <v>52.73</v>
      </c>
      <c r="F45" s="5">
        <v>18.690000000000001</v>
      </c>
      <c r="G45" s="5">
        <v>11.74</v>
      </c>
      <c r="I45" s="5">
        <v>0.191</v>
      </c>
      <c r="J45" s="5">
        <v>3.88</v>
      </c>
      <c r="K45" s="5">
        <v>8.07</v>
      </c>
      <c r="L45" s="5">
        <v>3.8</v>
      </c>
      <c r="M45" s="5">
        <v>0.54</v>
      </c>
      <c r="N45" s="5">
        <v>1.248</v>
      </c>
      <c r="O45" s="5">
        <v>0.19</v>
      </c>
      <c r="P45" s="5">
        <v>-0.3</v>
      </c>
      <c r="Q45" s="5">
        <v>100.8</v>
      </c>
      <c r="R45" s="6">
        <v>43.692267784987848</v>
      </c>
      <c r="S45" s="5">
        <v>4.34</v>
      </c>
      <c r="U45" s="5">
        <v>27</v>
      </c>
      <c r="V45" s="5">
        <v>286</v>
      </c>
      <c r="W45" s="5">
        <v>211</v>
      </c>
      <c r="X45" s="5">
        <v>490</v>
      </c>
      <c r="Y45" s="5">
        <v>23</v>
      </c>
      <c r="Z45" s="5">
        <v>67</v>
      </c>
      <c r="AA45" s="5" t="s">
        <v>70</v>
      </c>
      <c r="AB45" s="5">
        <v>28</v>
      </c>
      <c r="AC45" s="5" t="s">
        <v>70</v>
      </c>
      <c r="AD45" s="5">
        <v>60</v>
      </c>
      <c r="AE45" s="5">
        <v>80</v>
      </c>
      <c r="AF45" s="5">
        <v>18</v>
      </c>
      <c r="AG45" s="5">
        <v>8</v>
      </c>
      <c r="AH45" s="5">
        <v>1</v>
      </c>
      <c r="AI45" s="5">
        <v>0.9</v>
      </c>
      <c r="AJ45" s="5">
        <v>7.6</v>
      </c>
      <c r="AK45" s="5">
        <v>18.2</v>
      </c>
      <c r="AL45" s="5">
        <v>2.63</v>
      </c>
      <c r="AM45" s="5">
        <v>13</v>
      </c>
      <c r="AN45" s="5">
        <v>3.5</v>
      </c>
      <c r="AO45" s="5">
        <v>1.31</v>
      </c>
      <c r="AP45" s="5">
        <v>3.9</v>
      </c>
      <c r="AQ45" s="5">
        <v>0.6</v>
      </c>
      <c r="AR45" s="5">
        <v>4</v>
      </c>
      <c r="AS45" s="5">
        <v>0.8</v>
      </c>
      <c r="AT45" s="5">
        <v>2.2999999999999998</v>
      </c>
      <c r="AU45" s="5">
        <v>0.34</v>
      </c>
      <c r="AV45" s="5">
        <v>2.2999999999999998</v>
      </c>
      <c r="AW45" s="5">
        <v>0.38</v>
      </c>
      <c r="AX45" s="5">
        <v>1.5</v>
      </c>
      <c r="AY45" s="5">
        <v>0.1</v>
      </c>
      <c r="AZ45" s="5">
        <v>5</v>
      </c>
      <c r="BA45" s="5">
        <v>0.9</v>
      </c>
      <c r="BB45" s="5">
        <v>0.2</v>
      </c>
    </row>
    <row r="46" spans="1:54" ht="14.25" customHeight="1">
      <c r="A46" s="5" t="s">
        <v>128</v>
      </c>
      <c r="B46" s="5" t="s">
        <v>154</v>
      </c>
      <c r="C46" s="5" t="s">
        <v>120</v>
      </c>
      <c r="D46" s="5" t="s">
        <v>155</v>
      </c>
      <c r="E46" s="5">
        <v>51.8</v>
      </c>
      <c r="F46" s="5">
        <v>18.46</v>
      </c>
      <c r="G46" s="5">
        <v>11.59</v>
      </c>
      <c r="I46" s="5">
        <v>0.184</v>
      </c>
      <c r="J46" s="5">
        <v>3.88</v>
      </c>
      <c r="K46" s="5">
        <v>7.97</v>
      </c>
      <c r="L46" s="5">
        <v>3.76</v>
      </c>
      <c r="M46" s="5">
        <v>0.51</v>
      </c>
      <c r="N46" s="5">
        <v>1.258</v>
      </c>
      <c r="O46" s="5">
        <v>0.17</v>
      </c>
      <c r="P46" s="5">
        <v>-0.31</v>
      </c>
      <c r="Q46" s="5">
        <v>99.27</v>
      </c>
      <c r="R46" s="6">
        <v>44.008882826205024</v>
      </c>
      <c r="S46" s="5">
        <v>4.2699999999999996</v>
      </c>
      <c r="U46" s="5">
        <v>27</v>
      </c>
      <c r="V46" s="5">
        <v>280</v>
      </c>
      <c r="W46" s="5">
        <v>219</v>
      </c>
      <c r="X46" s="5">
        <v>479</v>
      </c>
      <c r="Y46" s="5">
        <v>22</v>
      </c>
      <c r="Z46" s="5">
        <v>63</v>
      </c>
      <c r="AA46" s="5" t="s">
        <v>70</v>
      </c>
      <c r="AB46" s="5">
        <v>29</v>
      </c>
      <c r="AC46" s="5" t="s">
        <v>70</v>
      </c>
      <c r="AD46" s="5">
        <v>60</v>
      </c>
      <c r="AE46" s="5">
        <v>90</v>
      </c>
      <c r="AF46" s="5">
        <v>18</v>
      </c>
      <c r="AG46" s="5">
        <v>8</v>
      </c>
      <c r="AH46" s="5">
        <v>2</v>
      </c>
      <c r="AI46" s="5">
        <v>0.8</v>
      </c>
      <c r="AJ46" s="5">
        <v>7.5</v>
      </c>
      <c r="AK46" s="5">
        <v>17.899999999999999</v>
      </c>
      <c r="AL46" s="5">
        <v>2.58</v>
      </c>
      <c r="AM46" s="5">
        <v>12.1</v>
      </c>
      <c r="AN46" s="5">
        <v>3.4</v>
      </c>
      <c r="AO46" s="5">
        <v>1.25</v>
      </c>
      <c r="AP46" s="5">
        <v>3.9</v>
      </c>
      <c r="AQ46" s="5">
        <v>0.7</v>
      </c>
      <c r="AR46" s="5">
        <v>3.9</v>
      </c>
      <c r="AS46" s="5">
        <v>0.8</v>
      </c>
      <c r="AT46" s="5">
        <v>2.2999999999999998</v>
      </c>
      <c r="AU46" s="5">
        <v>0.34</v>
      </c>
      <c r="AV46" s="5">
        <v>2.2000000000000002</v>
      </c>
      <c r="AW46" s="5">
        <v>0.37</v>
      </c>
      <c r="AX46" s="5">
        <v>1.4</v>
      </c>
      <c r="AY46" s="5">
        <v>0.1</v>
      </c>
      <c r="AZ46" s="5">
        <v>5</v>
      </c>
      <c r="BA46" s="5">
        <v>0.8</v>
      </c>
      <c r="BB46" s="5">
        <v>0.3</v>
      </c>
    </row>
    <row r="47" spans="1:54" ht="14.25" customHeight="1">
      <c r="A47" s="5" t="s">
        <v>128</v>
      </c>
      <c r="B47" s="5" t="s">
        <v>156</v>
      </c>
      <c r="C47" s="5" t="s">
        <v>120</v>
      </c>
      <c r="D47" s="5" t="s">
        <v>157</v>
      </c>
      <c r="E47" s="5">
        <v>51.28</v>
      </c>
      <c r="F47" s="5">
        <v>18.95</v>
      </c>
      <c r="G47" s="5">
        <v>11.96</v>
      </c>
      <c r="I47" s="5">
        <v>0.191</v>
      </c>
      <c r="J47" s="5">
        <v>3.9</v>
      </c>
      <c r="K47" s="5">
        <v>8.0399999999999991</v>
      </c>
      <c r="L47" s="5">
        <v>3.88</v>
      </c>
      <c r="M47" s="5">
        <v>0.54</v>
      </c>
      <c r="N47" s="5">
        <v>1.2809999999999999</v>
      </c>
      <c r="O47" s="5">
        <v>0.15</v>
      </c>
      <c r="P47" s="5">
        <v>-0.12</v>
      </c>
      <c r="Q47" s="5">
        <v>100.1</v>
      </c>
      <c r="R47" s="6">
        <v>43.362280088227607</v>
      </c>
      <c r="S47" s="5">
        <v>4.42</v>
      </c>
      <c r="U47" s="5">
        <v>27</v>
      </c>
      <c r="V47" s="5">
        <v>282</v>
      </c>
      <c r="W47" s="5">
        <v>193</v>
      </c>
      <c r="X47" s="5">
        <v>491</v>
      </c>
      <c r="Y47" s="5">
        <v>21</v>
      </c>
      <c r="Z47" s="5">
        <v>64</v>
      </c>
      <c r="AA47" s="5" t="s">
        <v>70</v>
      </c>
      <c r="AB47" s="5">
        <v>30</v>
      </c>
      <c r="AC47" s="5" t="s">
        <v>70</v>
      </c>
      <c r="AD47" s="5">
        <v>70</v>
      </c>
      <c r="AE47" s="5">
        <v>80</v>
      </c>
      <c r="AF47" s="5">
        <v>18</v>
      </c>
      <c r="AG47" s="5">
        <v>8</v>
      </c>
      <c r="AH47" s="5">
        <v>1</v>
      </c>
      <c r="AI47" s="5">
        <v>0.9</v>
      </c>
      <c r="AJ47" s="5">
        <v>7.5</v>
      </c>
      <c r="AK47" s="5">
        <v>18.2</v>
      </c>
      <c r="AL47" s="5">
        <v>2.62</v>
      </c>
      <c r="AM47" s="5">
        <v>12.7</v>
      </c>
      <c r="AN47" s="5">
        <v>3.5</v>
      </c>
      <c r="AO47" s="5">
        <v>1.25</v>
      </c>
      <c r="AP47" s="5">
        <v>3.8</v>
      </c>
      <c r="AQ47" s="5">
        <v>0.7</v>
      </c>
      <c r="AR47" s="5">
        <v>4</v>
      </c>
      <c r="AS47" s="5">
        <v>0.8</v>
      </c>
      <c r="AT47" s="5">
        <v>2.2999999999999998</v>
      </c>
      <c r="AU47" s="5">
        <v>0.35</v>
      </c>
      <c r="AV47" s="5">
        <v>2.2999999999999998</v>
      </c>
      <c r="AW47" s="5">
        <v>0.36</v>
      </c>
      <c r="AX47" s="5">
        <v>1.4</v>
      </c>
      <c r="AY47" s="5">
        <v>0.1</v>
      </c>
      <c r="AZ47" s="5">
        <v>5</v>
      </c>
      <c r="BA47" s="5">
        <v>0.7</v>
      </c>
      <c r="BB47" s="5">
        <v>0.2</v>
      </c>
    </row>
    <row r="48" spans="1:54" ht="14.25" customHeight="1">
      <c r="A48" s="5" t="s">
        <v>128</v>
      </c>
      <c r="B48" s="5" t="s">
        <v>158</v>
      </c>
      <c r="C48" s="5" t="s">
        <v>120</v>
      </c>
      <c r="D48" s="5" t="s">
        <v>159</v>
      </c>
      <c r="E48" s="5">
        <v>52.5</v>
      </c>
      <c r="F48" s="5">
        <v>18.88</v>
      </c>
      <c r="G48" s="5">
        <v>11.63</v>
      </c>
      <c r="I48" s="5">
        <v>0.187</v>
      </c>
      <c r="J48" s="5">
        <v>3.74</v>
      </c>
      <c r="K48" s="5">
        <v>7.9</v>
      </c>
      <c r="L48" s="5">
        <v>3.9</v>
      </c>
      <c r="M48" s="5">
        <v>0.55000000000000004</v>
      </c>
      <c r="N48" s="5">
        <v>1.224</v>
      </c>
      <c r="O48" s="5">
        <v>0.16</v>
      </c>
      <c r="P48" s="5">
        <v>-0.53</v>
      </c>
      <c r="Q48" s="5">
        <v>100.1</v>
      </c>
      <c r="R48" s="6">
        <v>43.020950940760308</v>
      </c>
      <c r="S48" s="5">
        <v>4.45</v>
      </c>
      <c r="U48" s="5">
        <v>25</v>
      </c>
      <c r="V48" s="5">
        <v>268</v>
      </c>
      <c r="W48" s="5">
        <v>197</v>
      </c>
      <c r="X48" s="5">
        <v>480</v>
      </c>
      <c r="Y48" s="5">
        <v>22</v>
      </c>
      <c r="Z48" s="5">
        <v>70</v>
      </c>
      <c r="AA48" s="5" t="s">
        <v>70</v>
      </c>
      <c r="AB48" s="5">
        <v>28</v>
      </c>
      <c r="AC48" s="5" t="s">
        <v>70</v>
      </c>
      <c r="AD48" s="5">
        <v>60</v>
      </c>
      <c r="AE48" s="5">
        <v>90</v>
      </c>
      <c r="AF48" s="5">
        <v>19</v>
      </c>
      <c r="AG48" s="5">
        <v>9</v>
      </c>
      <c r="AH48" s="5">
        <v>1</v>
      </c>
      <c r="AI48" s="5">
        <v>0.9</v>
      </c>
      <c r="AJ48" s="5">
        <v>7.7</v>
      </c>
      <c r="AK48" s="5">
        <v>18.5</v>
      </c>
      <c r="AL48" s="5">
        <v>2.63</v>
      </c>
      <c r="AM48" s="5">
        <v>12.8</v>
      </c>
      <c r="AN48" s="5">
        <v>3.6</v>
      </c>
      <c r="AO48" s="5">
        <v>1.29</v>
      </c>
      <c r="AP48" s="5">
        <v>3.8</v>
      </c>
      <c r="AQ48" s="5">
        <v>0.6</v>
      </c>
      <c r="AR48" s="5">
        <v>3.9</v>
      </c>
      <c r="AS48" s="5">
        <v>0.8</v>
      </c>
      <c r="AT48" s="5">
        <v>2.4</v>
      </c>
      <c r="AU48" s="5">
        <v>0.36</v>
      </c>
      <c r="AV48" s="5">
        <v>2.4</v>
      </c>
      <c r="AW48" s="5">
        <v>0.38</v>
      </c>
      <c r="AX48" s="5">
        <v>1.5</v>
      </c>
      <c r="AY48" s="5">
        <v>0.1</v>
      </c>
      <c r="AZ48" s="5">
        <v>5</v>
      </c>
      <c r="BA48" s="5">
        <v>0.6</v>
      </c>
      <c r="BB48" s="5">
        <v>0.2</v>
      </c>
    </row>
    <row r="49" spans="1:54" ht="14.25" customHeight="1">
      <c r="A49" s="5" t="s">
        <v>128</v>
      </c>
      <c r="B49" s="5" t="s">
        <v>160</v>
      </c>
      <c r="C49" s="5" t="s">
        <v>116</v>
      </c>
      <c r="D49" s="5" t="s">
        <v>161</v>
      </c>
      <c r="E49" s="5">
        <v>51.56</v>
      </c>
      <c r="F49" s="5">
        <v>18.61</v>
      </c>
      <c r="G49" s="5">
        <v>11.47</v>
      </c>
      <c r="I49" s="5">
        <v>0.19</v>
      </c>
      <c r="J49" s="5">
        <v>4.2300000000000004</v>
      </c>
      <c r="K49" s="5">
        <v>7.78</v>
      </c>
      <c r="L49" s="5">
        <v>3.69</v>
      </c>
      <c r="M49" s="5">
        <v>0.52</v>
      </c>
      <c r="N49" s="5">
        <v>1.2</v>
      </c>
      <c r="O49" s="5">
        <v>0.16</v>
      </c>
      <c r="P49" s="5">
        <v>-0.46</v>
      </c>
      <c r="Q49" s="5">
        <v>98.95</v>
      </c>
      <c r="R49" s="6">
        <v>46.40553654798984</v>
      </c>
      <c r="S49" s="5">
        <v>4.21</v>
      </c>
      <c r="U49" s="5">
        <v>27</v>
      </c>
      <c r="V49" s="5">
        <v>265</v>
      </c>
      <c r="W49" s="5">
        <v>137</v>
      </c>
      <c r="X49" s="5">
        <v>451</v>
      </c>
      <c r="Y49" s="5">
        <v>23</v>
      </c>
      <c r="Z49" s="5">
        <v>70</v>
      </c>
      <c r="AA49" s="5" t="s">
        <v>110</v>
      </c>
      <c r="AC49" s="5" t="s">
        <v>110</v>
      </c>
      <c r="AD49" s="5">
        <v>41</v>
      </c>
      <c r="AE49" s="5">
        <v>83</v>
      </c>
      <c r="AG49" s="5" t="s">
        <v>110</v>
      </c>
      <c r="AH49" s="5" t="s">
        <v>110</v>
      </c>
      <c r="AJ49" s="5" t="s">
        <v>111</v>
      </c>
      <c r="AK49" s="5">
        <v>17</v>
      </c>
      <c r="AZ49" s="5" t="s">
        <v>111</v>
      </c>
      <c r="BA49" s="5" t="s">
        <v>110</v>
      </c>
      <c r="BB49" s="5" t="s">
        <v>110</v>
      </c>
    </row>
    <row r="50" spans="1:54" ht="14.25" customHeight="1">
      <c r="A50" s="5" t="s">
        <v>128</v>
      </c>
      <c r="B50" s="5" t="s">
        <v>162</v>
      </c>
      <c r="C50" s="5" t="s">
        <v>120</v>
      </c>
      <c r="D50" s="5" t="s">
        <v>163</v>
      </c>
      <c r="E50" s="5">
        <v>50.78</v>
      </c>
      <c r="F50" s="5">
        <v>18.22</v>
      </c>
      <c r="G50" s="5">
        <v>11.27</v>
      </c>
      <c r="I50" s="5">
        <v>0.18</v>
      </c>
      <c r="J50" s="5">
        <v>4.1399999999999997</v>
      </c>
      <c r="K50" s="5">
        <v>7.64</v>
      </c>
      <c r="L50" s="5">
        <v>3.76</v>
      </c>
      <c r="M50" s="5">
        <v>0.52</v>
      </c>
      <c r="N50" s="5">
        <v>1.17</v>
      </c>
      <c r="O50" s="5">
        <v>0.17</v>
      </c>
      <c r="P50" s="5">
        <v>0.23</v>
      </c>
      <c r="Q50" s="5">
        <v>98.080000000000013</v>
      </c>
      <c r="R50" s="6">
        <v>46.308166225841255</v>
      </c>
      <c r="S50" s="5">
        <v>4.2799999999999994</v>
      </c>
      <c r="U50" s="5">
        <v>24</v>
      </c>
      <c r="V50" s="5">
        <v>256</v>
      </c>
      <c r="W50" s="5">
        <v>145</v>
      </c>
      <c r="X50" s="5">
        <v>449</v>
      </c>
      <c r="Y50" s="5">
        <v>22</v>
      </c>
      <c r="Z50" s="5">
        <v>70</v>
      </c>
      <c r="AA50" s="5" t="s">
        <v>110</v>
      </c>
      <c r="AC50" s="5" t="s">
        <v>110</v>
      </c>
      <c r="AD50" s="5">
        <v>47</v>
      </c>
      <c r="AE50" s="5">
        <v>80</v>
      </c>
      <c r="AG50" s="5">
        <v>10</v>
      </c>
      <c r="AH50" s="5" t="s">
        <v>110</v>
      </c>
      <c r="AJ50" s="5" t="s">
        <v>111</v>
      </c>
      <c r="AK50" s="5">
        <v>28</v>
      </c>
      <c r="AZ50" s="5" t="s">
        <v>111</v>
      </c>
      <c r="BA50" s="5" t="s">
        <v>110</v>
      </c>
      <c r="BB50" s="5" t="s">
        <v>110</v>
      </c>
    </row>
    <row r="51" spans="1:54" ht="14.25" customHeight="1"/>
    <row r="52" spans="1:54" ht="14.25" customHeight="1">
      <c r="D52" s="3" t="s">
        <v>164</v>
      </c>
    </row>
    <row r="53" spans="1:54" ht="14.25" customHeight="1">
      <c r="D53" s="5" t="s">
        <v>165</v>
      </c>
      <c r="E53" s="5">
        <v>50.1</v>
      </c>
      <c r="F53" s="5">
        <v>14.1</v>
      </c>
      <c r="G53" s="5">
        <v>12.83</v>
      </c>
      <c r="I53" s="5">
        <v>0.186</v>
      </c>
      <c r="J53" s="5">
        <v>7.15</v>
      </c>
      <c r="K53" s="5">
        <v>11.33</v>
      </c>
      <c r="L53" s="5">
        <v>2.2000000000000002</v>
      </c>
      <c r="M53" s="5">
        <v>0.52</v>
      </c>
      <c r="N53" s="5">
        <v>2.847</v>
      </c>
      <c r="O53" s="5">
        <v>0.27</v>
      </c>
      <c r="P53" s="5">
        <v>-0.62</v>
      </c>
      <c r="Q53" s="5">
        <v>100.9</v>
      </c>
      <c r="U53" s="5">
        <v>30</v>
      </c>
      <c r="V53" s="5">
        <v>335</v>
      </c>
      <c r="W53" s="5">
        <v>133</v>
      </c>
      <c r="X53" s="5">
        <v>429</v>
      </c>
      <c r="Y53" s="5">
        <v>26</v>
      </c>
      <c r="Z53" s="5">
        <v>169</v>
      </c>
      <c r="AA53" s="5">
        <v>280</v>
      </c>
      <c r="AB53" s="5">
        <v>42</v>
      </c>
      <c r="AC53" s="5">
        <v>120</v>
      </c>
      <c r="AD53" s="5">
        <v>130</v>
      </c>
      <c r="AE53" s="5">
        <v>100</v>
      </c>
      <c r="AF53" s="5">
        <v>19</v>
      </c>
      <c r="AG53" s="5">
        <v>10</v>
      </c>
      <c r="AH53" s="5">
        <v>15</v>
      </c>
      <c r="AI53" s="5" t="s">
        <v>166</v>
      </c>
      <c r="AJ53" s="5">
        <v>15.8</v>
      </c>
      <c r="AK53" s="5">
        <v>38.700000000000003</v>
      </c>
      <c r="AL53" s="5">
        <v>5.3</v>
      </c>
      <c r="AM53" s="5">
        <v>24.1</v>
      </c>
      <c r="AN53" s="5">
        <v>6.3</v>
      </c>
      <c r="AO53" s="5">
        <v>2.09</v>
      </c>
      <c r="AP53" s="5">
        <v>6.2</v>
      </c>
      <c r="AQ53" s="5">
        <v>1</v>
      </c>
      <c r="AR53" s="5">
        <v>5.2</v>
      </c>
      <c r="AS53" s="5">
        <v>1</v>
      </c>
      <c r="AT53" s="5">
        <v>2.5</v>
      </c>
      <c r="AU53" s="5">
        <v>0.33</v>
      </c>
      <c r="AV53" s="5">
        <v>2</v>
      </c>
      <c r="AW53" s="5">
        <v>0.28999999999999998</v>
      </c>
      <c r="AX53" s="5">
        <v>3.2</v>
      </c>
      <c r="AY53" s="5">
        <v>1.2</v>
      </c>
      <c r="AZ53" s="5" t="s">
        <v>167</v>
      </c>
      <c r="BA53" s="5">
        <v>1.1000000000000001</v>
      </c>
      <c r="BB53" s="5">
        <v>0.4</v>
      </c>
    </row>
    <row r="54" spans="1:54" ht="14.25" customHeight="1">
      <c r="D54" s="5" t="s">
        <v>168</v>
      </c>
      <c r="E54" s="5">
        <v>49.9</v>
      </c>
      <c r="F54" s="5">
        <v>13.5</v>
      </c>
      <c r="G54" s="5">
        <v>12.3</v>
      </c>
      <c r="I54" s="5">
        <v>0.17</v>
      </c>
      <c r="J54" s="5">
        <v>7.23</v>
      </c>
      <c r="K54" s="5">
        <v>11.4</v>
      </c>
      <c r="L54" s="5">
        <v>2.2200000000000002</v>
      </c>
      <c r="M54" s="5">
        <v>0.52</v>
      </c>
      <c r="N54" s="5">
        <v>2.73</v>
      </c>
      <c r="O54" s="5">
        <v>0.27</v>
      </c>
      <c r="U54" s="5">
        <v>32</v>
      </c>
      <c r="V54" s="5">
        <v>317</v>
      </c>
      <c r="W54" s="5">
        <v>131</v>
      </c>
      <c r="X54" s="5">
        <v>396</v>
      </c>
      <c r="Y54" s="5">
        <v>26</v>
      </c>
      <c r="Z54" s="5">
        <v>172</v>
      </c>
      <c r="AA54" s="5">
        <v>280</v>
      </c>
      <c r="AB54" s="5">
        <v>45</v>
      </c>
      <c r="AC54" s="5">
        <v>119</v>
      </c>
      <c r="AD54" s="5">
        <v>127</v>
      </c>
      <c r="AE54" s="5">
        <v>103</v>
      </c>
      <c r="AF54" s="5">
        <v>22</v>
      </c>
      <c r="AG54" s="5">
        <v>9.11</v>
      </c>
      <c r="AH54" s="5">
        <v>18.100000000000001</v>
      </c>
      <c r="AI54" s="5">
        <v>0.1</v>
      </c>
      <c r="AJ54" s="5">
        <v>15.2</v>
      </c>
      <c r="AK54" s="5">
        <v>37.5</v>
      </c>
      <c r="AL54" s="5">
        <v>5.35</v>
      </c>
      <c r="AM54" s="5">
        <v>24.5</v>
      </c>
      <c r="AN54" s="5">
        <v>6.07</v>
      </c>
      <c r="AO54" s="5">
        <v>2.0699999999999998</v>
      </c>
      <c r="AP54" s="5">
        <v>6.24</v>
      </c>
      <c r="AQ54" s="5">
        <v>0.92</v>
      </c>
      <c r="AR54" s="5">
        <v>5.31</v>
      </c>
      <c r="AS54" s="5">
        <v>0.98</v>
      </c>
      <c r="AT54" s="5">
        <v>2.54</v>
      </c>
      <c r="AU54" s="5">
        <v>0.33</v>
      </c>
      <c r="AV54" s="5">
        <v>2</v>
      </c>
      <c r="AW54" s="5">
        <v>0.27400000000000002</v>
      </c>
      <c r="AX54" s="5">
        <v>4.3600000000000003</v>
      </c>
      <c r="AY54" s="5">
        <v>1.1399999999999999</v>
      </c>
      <c r="AZ54" s="5">
        <v>1.6</v>
      </c>
      <c r="BA54" s="5">
        <v>1.22</v>
      </c>
      <c r="BB54" s="5">
        <v>0.40300000000000002</v>
      </c>
    </row>
    <row r="55" spans="1:54" ht="14.25" customHeight="1">
      <c r="D55" s="5" t="s">
        <v>169</v>
      </c>
      <c r="E55" s="7">
        <f t="shared" ref="E55:G55" si="0">(E53-E54)/E54*100</f>
        <v>0.4008016032064185</v>
      </c>
      <c r="F55" s="7">
        <f t="shared" si="0"/>
        <v>4.444444444444442</v>
      </c>
      <c r="G55" s="7">
        <f t="shared" si="0"/>
        <v>4.3089430894308887</v>
      </c>
      <c r="H55" s="7"/>
      <c r="I55" s="7">
        <f t="shared" ref="I55:O55" si="1">(I53-I54)/I54*100</f>
        <v>9.4117647058823444</v>
      </c>
      <c r="J55" s="7">
        <f t="shared" si="1"/>
        <v>-1.1065006915629332</v>
      </c>
      <c r="K55" s="7">
        <f t="shared" si="1"/>
        <v>-0.61403508771930071</v>
      </c>
      <c r="L55" s="7">
        <f t="shared" si="1"/>
        <v>-0.90090090090090158</v>
      </c>
      <c r="M55" s="7">
        <f t="shared" si="1"/>
        <v>0</v>
      </c>
      <c r="N55" s="7">
        <f t="shared" si="1"/>
        <v>4.2857142857142856</v>
      </c>
      <c r="O55" s="7">
        <f t="shared" si="1"/>
        <v>0</v>
      </c>
      <c r="U55" s="7">
        <f t="shared" ref="U55:AH55" si="2">(U53-U54)/U54*100</f>
        <v>-6.25</v>
      </c>
      <c r="V55" s="7">
        <f t="shared" si="2"/>
        <v>5.6782334384858046</v>
      </c>
      <c r="W55" s="7">
        <f t="shared" si="2"/>
        <v>1.5267175572519083</v>
      </c>
      <c r="X55" s="7">
        <f t="shared" si="2"/>
        <v>8.3333333333333321</v>
      </c>
      <c r="Y55" s="7">
        <f t="shared" si="2"/>
        <v>0</v>
      </c>
      <c r="Z55" s="7">
        <f t="shared" si="2"/>
        <v>-1.7441860465116279</v>
      </c>
      <c r="AA55" s="7">
        <f t="shared" si="2"/>
        <v>0</v>
      </c>
      <c r="AB55" s="7">
        <f t="shared" si="2"/>
        <v>-6.666666666666667</v>
      </c>
      <c r="AC55" s="7">
        <f t="shared" si="2"/>
        <v>0.84033613445378152</v>
      </c>
      <c r="AD55" s="7">
        <f t="shared" si="2"/>
        <v>2.3622047244094486</v>
      </c>
      <c r="AE55" s="7">
        <f t="shared" si="2"/>
        <v>-2.912621359223301</v>
      </c>
      <c r="AF55" s="7">
        <f t="shared" si="2"/>
        <v>-13.636363636363635</v>
      </c>
      <c r="AG55" s="7">
        <f t="shared" si="2"/>
        <v>9.769484083424814</v>
      </c>
      <c r="AH55" s="7">
        <f t="shared" si="2"/>
        <v>-17.127071823204425</v>
      </c>
      <c r="AI55" s="7"/>
      <c r="AJ55" s="7">
        <f t="shared" ref="AJ55:AY55" si="3">(AJ53-AJ54)/AJ54*100</f>
        <v>3.9473684210526412</v>
      </c>
      <c r="AK55" s="7">
        <f t="shared" si="3"/>
        <v>3.2000000000000077</v>
      </c>
      <c r="AL55" s="7">
        <f t="shared" si="3"/>
        <v>-0.93457943925233322</v>
      </c>
      <c r="AM55" s="7">
        <f t="shared" si="3"/>
        <v>-1.6326530612244841</v>
      </c>
      <c r="AN55" s="7">
        <f t="shared" si="3"/>
        <v>3.7891268533772573</v>
      </c>
      <c r="AO55" s="7">
        <f t="shared" si="3"/>
        <v>0.96618357487922801</v>
      </c>
      <c r="AP55" s="7">
        <f t="shared" si="3"/>
        <v>-0.64102564102564163</v>
      </c>
      <c r="AQ55" s="7">
        <f t="shared" si="3"/>
        <v>8.6956521739130395</v>
      </c>
      <c r="AR55" s="7">
        <f t="shared" si="3"/>
        <v>-2.0715630885122303</v>
      </c>
      <c r="AS55" s="7">
        <f t="shared" si="3"/>
        <v>2.0408163265306141</v>
      </c>
      <c r="AT55" s="7">
        <f t="shared" si="3"/>
        <v>-1.5748031496063006</v>
      </c>
      <c r="AU55" s="7">
        <f t="shared" si="3"/>
        <v>0</v>
      </c>
      <c r="AV55" s="7">
        <f t="shared" si="3"/>
        <v>0</v>
      </c>
      <c r="AW55" s="7">
        <f t="shared" si="3"/>
        <v>5.8394160583941455</v>
      </c>
      <c r="AX55" s="7">
        <f t="shared" si="3"/>
        <v>-26.605504587155966</v>
      </c>
      <c r="AY55" s="7">
        <f t="shared" si="3"/>
        <v>5.2631578947368478</v>
      </c>
      <c r="AZ55" s="7"/>
      <c r="BA55" s="7">
        <f t="shared" ref="BA55:BB55" si="4">(BA53-BA54)/BA54*100</f>
        <v>-9.8360655737704814</v>
      </c>
      <c r="BB55" s="7">
        <f t="shared" si="4"/>
        <v>-0.7444168734491321</v>
      </c>
    </row>
    <row r="56" spans="1:54" ht="14.25" customHeight="1"/>
    <row r="57" spans="1:54" ht="14.25" customHeight="1">
      <c r="D57" s="5" t="s">
        <v>170</v>
      </c>
      <c r="E57" s="5">
        <v>54.63</v>
      </c>
      <c r="F57" s="5">
        <v>13.15</v>
      </c>
      <c r="G57" s="5">
        <v>13.81</v>
      </c>
      <c r="I57" s="5">
        <v>0.19700000000000001</v>
      </c>
      <c r="J57" s="5">
        <v>3.48</v>
      </c>
      <c r="K57" s="5">
        <v>7.21</v>
      </c>
      <c r="L57" s="5">
        <v>3.13</v>
      </c>
      <c r="M57" s="5">
        <v>1.74</v>
      </c>
      <c r="N57" s="5">
        <v>2.2440000000000002</v>
      </c>
      <c r="O57" s="5">
        <v>0.35</v>
      </c>
      <c r="P57" s="5">
        <v>-0.1</v>
      </c>
      <c r="Q57" s="5">
        <v>99.84</v>
      </c>
      <c r="U57" s="5">
        <v>33</v>
      </c>
      <c r="V57" s="5">
        <v>434</v>
      </c>
      <c r="W57" s="5">
        <v>671</v>
      </c>
      <c r="X57" s="5">
        <v>328</v>
      </c>
      <c r="Y57" s="5">
        <v>30</v>
      </c>
      <c r="Z57" s="5">
        <v>178</v>
      </c>
      <c r="AA57" s="5">
        <v>20</v>
      </c>
      <c r="AB57" s="5">
        <v>35</v>
      </c>
      <c r="AC57" s="5" t="s">
        <v>70</v>
      </c>
      <c r="AD57" s="5">
        <v>20</v>
      </c>
      <c r="AE57" s="5">
        <v>130</v>
      </c>
      <c r="AF57" s="5">
        <v>20</v>
      </c>
      <c r="AG57" s="5">
        <v>44</v>
      </c>
      <c r="AH57" s="5">
        <v>8</v>
      </c>
      <c r="AI57" s="5">
        <v>1.1000000000000001</v>
      </c>
      <c r="AJ57" s="5">
        <v>25.4</v>
      </c>
      <c r="AK57" s="5">
        <v>52</v>
      </c>
      <c r="AL57" s="5">
        <v>6.61</v>
      </c>
      <c r="AM57" s="5">
        <v>27.5</v>
      </c>
      <c r="AN57" s="5">
        <v>6.6</v>
      </c>
      <c r="AO57" s="5">
        <v>1.91</v>
      </c>
      <c r="AP57" s="5">
        <v>6.4</v>
      </c>
      <c r="AQ57" s="5">
        <v>1</v>
      </c>
      <c r="AR57" s="5">
        <v>6.2</v>
      </c>
      <c r="AS57" s="5">
        <v>1.2</v>
      </c>
      <c r="AT57" s="5">
        <v>3.5</v>
      </c>
      <c r="AU57" s="5">
        <v>0.52</v>
      </c>
      <c r="AV57" s="5">
        <v>3.5</v>
      </c>
      <c r="AW57" s="5">
        <v>0.53</v>
      </c>
      <c r="AX57" s="5">
        <v>3.3</v>
      </c>
      <c r="AY57" s="5">
        <v>0.7</v>
      </c>
      <c r="AZ57" s="5">
        <v>10</v>
      </c>
      <c r="BA57" s="5">
        <v>5.3</v>
      </c>
      <c r="BB57" s="5">
        <v>1.5</v>
      </c>
    </row>
    <row r="58" spans="1:54" ht="14.25" customHeight="1">
      <c r="D58" s="5" t="s">
        <v>171</v>
      </c>
      <c r="E58" s="5">
        <v>54.1</v>
      </c>
      <c r="F58" s="5">
        <v>13.5</v>
      </c>
      <c r="G58" s="5">
        <v>13.8</v>
      </c>
      <c r="I58" s="5">
        <v>0.2</v>
      </c>
      <c r="J58" s="5">
        <v>3.59</v>
      </c>
      <c r="K58" s="5">
        <v>7.12</v>
      </c>
      <c r="L58" s="5">
        <v>3.16</v>
      </c>
      <c r="M58" s="5">
        <v>1.79</v>
      </c>
      <c r="N58" s="5">
        <v>2.2599999999999998</v>
      </c>
      <c r="O58" s="5">
        <v>0.35</v>
      </c>
      <c r="U58" s="5">
        <v>33</v>
      </c>
      <c r="V58" s="5">
        <v>416</v>
      </c>
      <c r="W58" s="5">
        <v>677</v>
      </c>
      <c r="X58" s="5">
        <v>340</v>
      </c>
      <c r="Y58" s="5">
        <v>37</v>
      </c>
      <c r="Z58" s="5">
        <v>184</v>
      </c>
      <c r="AA58" s="5">
        <v>18</v>
      </c>
      <c r="AB58" s="5">
        <v>37</v>
      </c>
      <c r="AC58" s="5">
        <v>18</v>
      </c>
      <c r="AD58" s="5">
        <v>21</v>
      </c>
      <c r="AE58" s="5">
        <v>127</v>
      </c>
      <c r="AF58" s="5">
        <v>23</v>
      </c>
      <c r="AG58" s="5">
        <v>46.9</v>
      </c>
      <c r="AH58" s="5">
        <v>12.6</v>
      </c>
      <c r="AI58" s="5">
        <v>1.1000000000000001</v>
      </c>
      <c r="AJ58" s="5">
        <v>24.9</v>
      </c>
      <c r="AK58" s="5">
        <v>52.9</v>
      </c>
      <c r="AL58" s="5">
        <v>6.7</v>
      </c>
      <c r="AM58" s="5">
        <v>28.7</v>
      </c>
      <c r="AN58" s="5">
        <v>6.58</v>
      </c>
      <c r="AO58" s="5">
        <v>1.96</v>
      </c>
      <c r="AP58" s="5">
        <v>6.75</v>
      </c>
      <c r="AQ58" s="5">
        <v>1.07</v>
      </c>
      <c r="AR58" s="5">
        <v>6.41</v>
      </c>
      <c r="AS58" s="5">
        <v>1.28</v>
      </c>
      <c r="AT58" s="5">
        <v>3.66</v>
      </c>
      <c r="AU58" s="5">
        <v>0.54</v>
      </c>
      <c r="AV58" s="5">
        <v>3.38</v>
      </c>
      <c r="AW58" s="5">
        <v>0.503</v>
      </c>
      <c r="AX58" s="5">
        <v>4.9000000000000004</v>
      </c>
      <c r="AY58" s="5">
        <v>0.74</v>
      </c>
      <c r="AZ58" s="5">
        <v>11</v>
      </c>
      <c r="BA58" s="5">
        <v>5.7</v>
      </c>
      <c r="BB58" s="5">
        <v>1.69</v>
      </c>
    </row>
    <row r="59" spans="1:54" ht="14.25" customHeight="1">
      <c r="D59" s="5" t="s">
        <v>169</v>
      </c>
      <c r="E59" s="7">
        <f t="shared" ref="E59:G59" si="5">(E57-E58)/E58*100</f>
        <v>0.97966728280961402</v>
      </c>
      <c r="F59" s="7">
        <f t="shared" si="5"/>
        <v>-2.5925925925925899</v>
      </c>
      <c r="G59" s="7">
        <f t="shared" si="5"/>
        <v>7.2463768115940477E-2</v>
      </c>
      <c r="H59" s="7"/>
      <c r="I59" s="7">
        <f t="shared" ref="I59:O59" si="6">(I57-I58)/I58*100</f>
        <v>-1.5000000000000013</v>
      </c>
      <c r="J59" s="7">
        <f t="shared" si="6"/>
        <v>-3.0640668523676848</v>
      </c>
      <c r="K59" s="7">
        <f t="shared" si="6"/>
        <v>1.2640449438202228</v>
      </c>
      <c r="L59" s="7">
        <f t="shared" si="6"/>
        <v>-0.94936708860760277</v>
      </c>
      <c r="M59" s="7">
        <f t="shared" si="6"/>
        <v>-2.793296089385477</v>
      </c>
      <c r="N59" s="7">
        <f t="shared" si="6"/>
        <v>-0.70796460176989262</v>
      </c>
      <c r="O59" s="7">
        <f t="shared" si="6"/>
        <v>0</v>
      </c>
      <c r="U59" s="7">
        <f t="shared" ref="U59:AB59" si="7">(U57-U58)/U58*100</f>
        <v>0</v>
      </c>
      <c r="V59" s="7">
        <f t="shared" si="7"/>
        <v>4.3269230769230766</v>
      </c>
      <c r="W59" s="7">
        <f t="shared" si="7"/>
        <v>-0.88626292466765144</v>
      </c>
      <c r="X59" s="7">
        <f t="shared" si="7"/>
        <v>-3.5294117647058822</v>
      </c>
      <c r="Y59" s="7">
        <f t="shared" si="7"/>
        <v>-18.918918918918919</v>
      </c>
      <c r="Z59" s="7">
        <f t="shared" si="7"/>
        <v>-3.2608695652173911</v>
      </c>
      <c r="AA59" s="7">
        <f t="shared" si="7"/>
        <v>11.111111111111111</v>
      </c>
      <c r="AB59" s="7">
        <f t="shared" si="7"/>
        <v>-5.4054054054054053</v>
      </c>
      <c r="AC59" s="7"/>
      <c r="AD59" s="7">
        <f t="shared" ref="AD59:BB59" si="8">(AD57-AD58)/AD58*100</f>
        <v>-4.7619047619047619</v>
      </c>
      <c r="AE59" s="7">
        <f t="shared" si="8"/>
        <v>2.3622047244094486</v>
      </c>
      <c r="AF59" s="7">
        <f t="shared" si="8"/>
        <v>-13.043478260869565</v>
      </c>
      <c r="AG59" s="7">
        <f t="shared" si="8"/>
        <v>-6.1833688699360314</v>
      </c>
      <c r="AH59" s="7">
        <f t="shared" si="8"/>
        <v>-36.507936507936506</v>
      </c>
      <c r="AI59" s="7">
        <f t="shared" si="8"/>
        <v>0</v>
      </c>
      <c r="AJ59" s="7">
        <f t="shared" si="8"/>
        <v>2.0080321285140563</v>
      </c>
      <c r="AK59" s="7">
        <f t="shared" si="8"/>
        <v>-1.701323251417767</v>
      </c>
      <c r="AL59" s="7">
        <f t="shared" si="8"/>
        <v>-1.3432835820895501</v>
      </c>
      <c r="AM59" s="7">
        <f t="shared" si="8"/>
        <v>-4.1811846689895447</v>
      </c>
      <c r="AN59" s="7">
        <f t="shared" si="8"/>
        <v>0.30395136778114856</v>
      </c>
      <c r="AO59" s="7">
        <f t="shared" si="8"/>
        <v>-2.5510204081632679</v>
      </c>
      <c r="AP59" s="7">
        <f t="shared" si="8"/>
        <v>-5.1851851851851798</v>
      </c>
      <c r="AQ59" s="7">
        <f t="shared" si="8"/>
        <v>-6.5420560747663599</v>
      </c>
      <c r="AR59" s="7">
        <f t="shared" si="8"/>
        <v>-3.2761310452418089</v>
      </c>
      <c r="AS59" s="7">
        <f t="shared" si="8"/>
        <v>-6.2500000000000053</v>
      </c>
      <c r="AT59" s="7">
        <f t="shared" si="8"/>
        <v>-4.371584699453555</v>
      </c>
      <c r="AU59" s="7">
        <f t="shared" si="8"/>
        <v>-3.7037037037037068</v>
      </c>
      <c r="AV59" s="7">
        <f t="shared" si="8"/>
        <v>3.5502958579881692</v>
      </c>
      <c r="AW59" s="7">
        <f t="shared" si="8"/>
        <v>5.3677932405566651</v>
      </c>
      <c r="AX59" s="7">
        <f t="shared" si="8"/>
        <v>-32.653061224489804</v>
      </c>
      <c r="AY59" s="7">
        <f t="shared" si="8"/>
        <v>-5.4054054054054106</v>
      </c>
      <c r="AZ59" s="7">
        <f t="shared" si="8"/>
        <v>-9.0909090909090917</v>
      </c>
      <c r="BA59" s="7">
        <f t="shared" si="8"/>
        <v>-7.0175438596491295</v>
      </c>
      <c r="BB59" s="7">
        <f t="shared" si="8"/>
        <v>-11.242603550295856</v>
      </c>
    </row>
    <row r="60" spans="1:54" ht="14.25" customHeight="1"/>
    <row r="61" spans="1:54" ht="14.25" customHeight="1">
      <c r="D61" s="3"/>
    </row>
    <row r="62" spans="1:54" ht="14.25" customHeight="1">
      <c r="D62" s="3" t="s">
        <v>172</v>
      </c>
    </row>
    <row r="63" spans="1:54" ht="14.25" customHeight="1">
      <c r="D63" s="5" t="s">
        <v>173</v>
      </c>
      <c r="E63" s="5">
        <v>50.41</v>
      </c>
      <c r="F63" s="5">
        <v>18.84</v>
      </c>
      <c r="G63" s="5">
        <v>11.8</v>
      </c>
      <c r="I63" s="5">
        <v>0.186</v>
      </c>
      <c r="J63" s="5">
        <v>3.95</v>
      </c>
      <c r="K63" s="5">
        <v>8.09</v>
      </c>
      <c r="L63" s="5">
        <v>3.92</v>
      </c>
      <c r="M63" s="5">
        <v>0.54</v>
      </c>
      <c r="N63" s="5">
        <v>1.266</v>
      </c>
      <c r="O63" s="5">
        <v>0.16</v>
      </c>
      <c r="P63" s="5">
        <v>-0.55000000000000004</v>
      </c>
      <c r="Q63" s="5">
        <v>98.61</v>
      </c>
      <c r="U63" s="5">
        <v>28</v>
      </c>
      <c r="V63" s="5">
        <v>289</v>
      </c>
      <c r="W63" s="5">
        <v>206</v>
      </c>
      <c r="X63" s="5">
        <v>479</v>
      </c>
      <c r="Y63" s="5">
        <v>21</v>
      </c>
      <c r="Z63" s="5">
        <v>64</v>
      </c>
      <c r="AA63" s="5" t="s">
        <v>70</v>
      </c>
      <c r="AB63" s="5">
        <v>33</v>
      </c>
      <c r="AC63" s="5" t="s">
        <v>70</v>
      </c>
      <c r="AD63" s="5">
        <v>80</v>
      </c>
      <c r="AE63" s="5">
        <v>80</v>
      </c>
      <c r="AF63" s="5">
        <v>18</v>
      </c>
      <c r="AG63" s="5">
        <v>8</v>
      </c>
      <c r="AH63" s="5" t="s">
        <v>174</v>
      </c>
      <c r="AI63" s="5">
        <v>0.8</v>
      </c>
      <c r="AJ63" s="5">
        <v>7.2</v>
      </c>
      <c r="AK63" s="5">
        <v>17.2</v>
      </c>
      <c r="AL63" s="5">
        <v>2.46</v>
      </c>
      <c r="AM63" s="5">
        <v>12.1</v>
      </c>
      <c r="AN63" s="5">
        <v>3.5</v>
      </c>
      <c r="AO63" s="5">
        <v>1.2</v>
      </c>
      <c r="AP63" s="5">
        <v>3.8</v>
      </c>
      <c r="AQ63" s="5">
        <v>0.6</v>
      </c>
      <c r="AR63" s="5">
        <v>3.8</v>
      </c>
      <c r="AS63" s="5">
        <v>0.8</v>
      </c>
      <c r="AT63" s="5">
        <v>2.2999999999999998</v>
      </c>
      <c r="AU63" s="5">
        <v>0.34</v>
      </c>
      <c r="AV63" s="5">
        <v>2.2000000000000002</v>
      </c>
      <c r="AW63" s="5">
        <v>0.36</v>
      </c>
      <c r="AX63" s="5">
        <v>1.4</v>
      </c>
      <c r="AY63" s="5" t="s">
        <v>175</v>
      </c>
      <c r="AZ63" s="5" t="s">
        <v>167</v>
      </c>
      <c r="BA63" s="5">
        <v>0.7</v>
      </c>
      <c r="BB63" s="5">
        <v>0.2</v>
      </c>
    </row>
    <row r="64" spans="1:54" ht="14.25" customHeight="1">
      <c r="D64" s="5" t="s">
        <v>176</v>
      </c>
      <c r="E64" s="5">
        <v>51.38</v>
      </c>
      <c r="F64" s="5">
        <v>18.46</v>
      </c>
      <c r="G64" s="5">
        <v>11.44</v>
      </c>
      <c r="I64" s="5">
        <v>0.188</v>
      </c>
      <c r="J64" s="5">
        <v>3.91</v>
      </c>
      <c r="K64" s="5">
        <v>8.0299999999999994</v>
      </c>
      <c r="L64" s="5">
        <v>3.83</v>
      </c>
      <c r="M64" s="5">
        <v>0.53</v>
      </c>
      <c r="N64" s="5">
        <v>1.2110000000000001</v>
      </c>
      <c r="O64" s="5">
        <v>0.17</v>
      </c>
      <c r="P64" s="5">
        <v>-0.55000000000000004</v>
      </c>
      <c r="Q64" s="5">
        <v>98.59</v>
      </c>
      <c r="U64" s="5">
        <v>28</v>
      </c>
      <c r="V64" s="5">
        <v>286</v>
      </c>
      <c r="W64" s="5">
        <v>204</v>
      </c>
      <c r="X64" s="5">
        <v>479</v>
      </c>
      <c r="Y64" s="5">
        <v>16</v>
      </c>
      <c r="Z64" s="5">
        <v>65</v>
      </c>
      <c r="AA64" s="5" t="s">
        <v>70</v>
      </c>
      <c r="AB64" s="5">
        <v>33</v>
      </c>
      <c r="AC64" s="5" t="s">
        <v>70</v>
      </c>
      <c r="AD64" s="5">
        <v>80</v>
      </c>
      <c r="AE64" s="5">
        <v>80</v>
      </c>
      <c r="AF64" s="5">
        <v>18</v>
      </c>
      <c r="AG64" s="5">
        <v>8</v>
      </c>
      <c r="AH64" s="5" t="s">
        <v>174</v>
      </c>
      <c r="AI64" s="5">
        <v>0.8</v>
      </c>
      <c r="AJ64" s="5">
        <v>7.4</v>
      </c>
      <c r="AK64" s="5">
        <v>18.100000000000001</v>
      </c>
      <c r="AL64" s="5">
        <v>2.57</v>
      </c>
      <c r="AM64" s="5">
        <v>12.3</v>
      </c>
      <c r="AN64" s="5">
        <v>3.4</v>
      </c>
      <c r="AO64" s="5">
        <v>1.27</v>
      </c>
      <c r="AP64" s="5">
        <v>3.8</v>
      </c>
      <c r="AQ64" s="5">
        <v>0.6</v>
      </c>
      <c r="AR64" s="5">
        <v>3.9</v>
      </c>
      <c r="AS64" s="5">
        <v>0.8</v>
      </c>
      <c r="AT64" s="5">
        <v>2.2999999999999998</v>
      </c>
      <c r="AU64" s="5">
        <v>0.35</v>
      </c>
      <c r="AV64" s="5">
        <v>2.4</v>
      </c>
      <c r="AW64" s="5">
        <v>0.38</v>
      </c>
      <c r="AX64" s="5">
        <v>1.5</v>
      </c>
      <c r="AY64" s="5" t="s">
        <v>175</v>
      </c>
      <c r="AZ64" s="5">
        <v>5</v>
      </c>
      <c r="BA64" s="5">
        <v>0.7</v>
      </c>
      <c r="BB64" s="5">
        <v>0.2</v>
      </c>
    </row>
    <row r="65" spans="1:54" ht="14.25" customHeight="1">
      <c r="D65" s="5" t="s">
        <v>177</v>
      </c>
      <c r="E65" s="8">
        <f t="shared" ref="E65:G65" si="9">((E63-E64)/E63)*100</f>
        <v>-1.9242213846459157</v>
      </c>
      <c r="F65" s="8">
        <f t="shared" si="9"/>
        <v>2.016985138004241</v>
      </c>
      <c r="G65" s="8">
        <f t="shared" si="9"/>
        <v>3.0508474576271287</v>
      </c>
      <c r="H65" s="8"/>
      <c r="I65" s="8">
        <f t="shared" ref="I65:Q65" si="10">((I63-I64)/I63)*100</f>
        <v>-1.0752688172043021</v>
      </c>
      <c r="J65" s="8">
        <f t="shared" si="10"/>
        <v>1.0126582278481022</v>
      </c>
      <c r="K65" s="8">
        <f t="shared" si="10"/>
        <v>0.74165636588381334</v>
      </c>
      <c r="L65" s="8">
        <f t="shared" si="10"/>
        <v>2.295918367346935</v>
      </c>
      <c r="M65" s="8">
        <f t="shared" si="10"/>
        <v>1.8518518518518534</v>
      </c>
      <c r="N65" s="8">
        <f t="shared" si="10"/>
        <v>4.3443917851500746</v>
      </c>
      <c r="O65" s="8">
        <f t="shared" si="10"/>
        <v>-6.2500000000000053</v>
      </c>
      <c r="P65" s="8">
        <f t="shared" si="10"/>
        <v>0</v>
      </c>
      <c r="Q65" s="8">
        <f t="shared" si="10"/>
        <v>2.0281918669502103E-2</v>
      </c>
      <c r="R65" s="8"/>
      <c r="S65" s="8"/>
      <c r="T65" s="8"/>
      <c r="U65" s="8">
        <f t="shared" ref="U65:Z65" si="11">((U63-U64)/U63)*100</f>
        <v>0</v>
      </c>
      <c r="V65" s="8">
        <f t="shared" si="11"/>
        <v>1.0380622837370241</v>
      </c>
      <c r="W65" s="8">
        <f t="shared" si="11"/>
        <v>0.97087378640776689</v>
      </c>
      <c r="X65" s="8">
        <f t="shared" si="11"/>
        <v>0</v>
      </c>
      <c r="Y65" s="8">
        <f t="shared" si="11"/>
        <v>23.809523809523807</v>
      </c>
      <c r="Z65" s="8">
        <f t="shared" si="11"/>
        <v>-1.5625</v>
      </c>
      <c r="AA65" s="8"/>
      <c r="AB65" s="8">
        <f>((AB63-AB64)/AB63)*100</f>
        <v>0</v>
      </c>
      <c r="AC65" s="8"/>
      <c r="AD65" s="8">
        <f t="shared" ref="AD65:AG65" si="12">((AD63-AD64)/AD63)*100</f>
        <v>0</v>
      </c>
      <c r="AE65" s="8">
        <f t="shared" si="12"/>
        <v>0</v>
      </c>
      <c r="AF65" s="8">
        <f t="shared" si="12"/>
        <v>0</v>
      </c>
      <c r="AG65" s="8">
        <f t="shared" si="12"/>
        <v>0</v>
      </c>
      <c r="AH65" s="8"/>
      <c r="AI65" s="8">
        <f t="shared" ref="AI65:AX65" si="13">((AI63-AI64)/AI63)*100</f>
        <v>0</v>
      </c>
      <c r="AJ65" s="8">
        <f t="shared" si="13"/>
        <v>-2.7777777777777799</v>
      </c>
      <c r="AK65" s="8">
        <f t="shared" si="13"/>
        <v>-5.2325581395348966</v>
      </c>
      <c r="AL65" s="8">
        <f t="shared" si="13"/>
        <v>-4.4715447154471493</v>
      </c>
      <c r="AM65" s="8">
        <f t="shared" si="13"/>
        <v>-1.6528925619834798</v>
      </c>
      <c r="AN65" s="8">
        <f t="shared" si="13"/>
        <v>2.8571428571428599</v>
      </c>
      <c r="AO65" s="8">
        <f t="shared" si="13"/>
        <v>-5.8333333333333393</v>
      </c>
      <c r="AP65" s="8">
        <f t="shared" si="13"/>
        <v>0</v>
      </c>
      <c r="AQ65" s="8">
        <f t="shared" si="13"/>
        <v>0</v>
      </c>
      <c r="AR65" s="8">
        <f t="shared" si="13"/>
        <v>-2.6315789473684239</v>
      </c>
      <c r="AS65" s="8">
        <f t="shared" si="13"/>
        <v>0</v>
      </c>
      <c r="AT65" s="8">
        <f t="shared" si="13"/>
        <v>0</v>
      </c>
      <c r="AU65" s="8">
        <f t="shared" si="13"/>
        <v>-2.9411764705882213</v>
      </c>
      <c r="AV65" s="8">
        <f t="shared" si="13"/>
        <v>-9.0909090909090793</v>
      </c>
      <c r="AW65" s="8">
        <f t="shared" si="13"/>
        <v>-5.5555555555555607</v>
      </c>
      <c r="AX65" s="8">
        <f t="shared" si="13"/>
        <v>-7.1428571428571495</v>
      </c>
      <c r="AY65" s="8"/>
      <c r="AZ65" s="8"/>
      <c r="BA65" s="8">
        <f t="shared" ref="BA65:BB65" si="14">((BA63-BA64)/BA63)*100</f>
        <v>0</v>
      </c>
      <c r="BB65" s="8">
        <f t="shared" si="14"/>
        <v>0</v>
      </c>
    </row>
    <row r="66" spans="1:54" ht="14.25" customHeight="1">
      <c r="D66" s="5" t="s">
        <v>178</v>
      </c>
      <c r="E66" s="5">
        <v>52.81</v>
      </c>
      <c r="F66" s="5">
        <v>18.350000000000001</v>
      </c>
      <c r="G66" s="5">
        <v>10.52</v>
      </c>
      <c r="I66" s="5">
        <v>0.17</v>
      </c>
      <c r="J66" s="5">
        <v>4.97</v>
      </c>
      <c r="K66" s="5">
        <v>8.73</v>
      </c>
      <c r="L66" s="5">
        <v>3.06</v>
      </c>
      <c r="M66" s="5">
        <v>0.41</v>
      </c>
      <c r="N66" s="5">
        <v>1.046</v>
      </c>
      <c r="O66" s="5">
        <v>0.15</v>
      </c>
      <c r="P66" s="5">
        <v>0.56999999999999995</v>
      </c>
      <c r="Q66" s="5">
        <v>100.8</v>
      </c>
      <c r="U66" s="5">
        <v>30</v>
      </c>
      <c r="V66" s="5">
        <v>264</v>
      </c>
      <c r="W66" s="5">
        <v>148</v>
      </c>
      <c r="X66" s="5">
        <v>454</v>
      </c>
      <c r="Y66" s="5">
        <v>19</v>
      </c>
      <c r="Z66" s="5">
        <v>58</v>
      </c>
      <c r="AA66" s="5">
        <v>20</v>
      </c>
      <c r="AB66" s="5">
        <v>32</v>
      </c>
      <c r="AC66" s="5" t="s">
        <v>70</v>
      </c>
      <c r="AD66" s="5">
        <v>70</v>
      </c>
      <c r="AE66" s="5">
        <v>80</v>
      </c>
      <c r="AF66" s="5">
        <v>18</v>
      </c>
      <c r="AG66" s="5">
        <v>7</v>
      </c>
      <c r="AH66" s="5" t="s">
        <v>174</v>
      </c>
      <c r="AI66" s="5">
        <v>0.7</v>
      </c>
      <c r="AJ66" s="5">
        <v>5.6</v>
      </c>
      <c r="AK66" s="5">
        <v>14.2</v>
      </c>
      <c r="AL66" s="5">
        <v>2.06</v>
      </c>
      <c r="AM66" s="5">
        <v>9.9</v>
      </c>
      <c r="AN66" s="5">
        <v>2.8</v>
      </c>
      <c r="AO66" s="5">
        <v>1.06</v>
      </c>
      <c r="AP66" s="5">
        <v>3.3</v>
      </c>
      <c r="AQ66" s="5">
        <v>0.6</v>
      </c>
      <c r="AR66" s="5">
        <v>3.4</v>
      </c>
      <c r="AS66" s="5">
        <v>0.7</v>
      </c>
      <c r="AT66" s="5">
        <v>2</v>
      </c>
      <c r="AU66" s="5">
        <v>0.28999999999999998</v>
      </c>
      <c r="AV66" s="5">
        <v>1.9</v>
      </c>
      <c r="AW66" s="5">
        <v>0.32</v>
      </c>
      <c r="AX66" s="5">
        <v>1.2</v>
      </c>
      <c r="AY66" s="5" t="s">
        <v>175</v>
      </c>
      <c r="AZ66" s="5" t="s">
        <v>167</v>
      </c>
      <c r="BA66" s="5">
        <v>0.4</v>
      </c>
      <c r="BB66" s="5">
        <v>0.1</v>
      </c>
    </row>
    <row r="67" spans="1:54" ht="14.25" customHeight="1">
      <c r="D67" s="5" t="s">
        <v>179</v>
      </c>
      <c r="E67" s="5">
        <v>52.55</v>
      </c>
      <c r="F67" s="5">
        <v>18.649999999999999</v>
      </c>
      <c r="G67" s="5">
        <v>10.53</v>
      </c>
      <c r="I67" s="5">
        <v>0.16600000000000001</v>
      </c>
      <c r="J67" s="5">
        <v>4.8499999999999996</v>
      </c>
      <c r="K67" s="5">
        <v>8.6300000000000008</v>
      </c>
      <c r="L67" s="5">
        <v>3.12</v>
      </c>
      <c r="M67" s="5">
        <v>0.41</v>
      </c>
      <c r="N67" s="5">
        <v>1.103</v>
      </c>
      <c r="O67" s="5">
        <v>0.12</v>
      </c>
      <c r="P67" s="5">
        <v>0.56999999999999995</v>
      </c>
      <c r="Q67" s="5">
        <v>100.7</v>
      </c>
      <c r="U67" s="5">
        <v>30</v>
      </c>
      <c r="V67" s="5">
        <v>260</v>
      </c>
      <c r="W67" s="5">
        <v>146</v>
      </c>
      <c r="X67" s="5">
        <v>447</v>
      </c>
      <c r="Y67" s="5">
        <v>17</v>
      </c>
      <c r="Z67" s="5">
        <v>60</v>
      </c>
      <c r="AA67" s="5">
        <v>20</v>
      </c>
      <c r="AB67" s="5">
        <v>32</v>
      </c>
      <c r="AC67" s="5" t="s">
        <v>70</v>
      </c>
      <c r="AD67" s="5">
        <v>70</v>
      </c>
      <c r="AE67" s="5">
        <v>90</v>
      </c>
      <c r="AF67" s="5">
        <v>18</v>
      </c>
      <c r="AG67" s="5">
        <v>7</v>
      </c>
      <c r="AH67" s="5" t="s">
        <v>174</v>
      </c>
      <c r="AI67" s="5">
        <v>0.7</v>
      </c>
      <c r="AJ67" s="5">
        <v>5.8</v>
      </c>
      <c r="AK67" s="5">
        <v>14.3</v>
      </c>
      <c r="AL67" s="5">
        <v>2.0499999999999998</v>
      </c>
      <c r="AM67" s="5">
        <v>10.1</v>
      </c>
      <c r="AN67" s="5">
        <v>2.8</v>
      </c>
      <c r="AO67" s="5">
        <v>1.06</v>
      </c>
      <c r="AP67" s="5">
        <v>3.3</v>
      </c>
      <c r="AQ67" s="5">
        <v>0.6</v>
      </c>
      <c r="AR67" s="5">
        <v>3.4</v>
      </c>
      <c r="AS67" s="5">
        <v>0.7</v>
      </c>
      <c r="AT67" s="5">
        <v>2.1</v>
      </c>
      <c r="AU67" s="5">
        <v>0.3</v>
      </c>
      <c r="AV67" s="5">
        <v>2</v>
      </c>
      <c r="AW67" s="5">
        <v>0.33</v>
      </c>
      <c r="AX67" s="5">
        <v>1.3</v>
      </c>
      <c r="AY67" s="5" t="s">
        <v>175</v>
      </c>
      <c r="AZ67" s="5" t="s">
        <v>167</v>
      </c>
      <c r="BA67" s="5">
        <v>0.4</v>
      </c>
      <c r="BB67" s="5">
        <v>0.1</v>
      </c>
    </row>
    <row r="68" spans="1:54" ht="14.25" customHeight="1">
      <c r="D68" s="5" t="s">
        <v>177</v>
      </c>
      <c r="E68" s="8">
        <f t="shared" ref="E68:G68" si="15">((E66-E67)/E66)*100</f>
        <v>0.4923309979170708</v>
      </c>
      <c r="F68" s="8">
        <f t="shared" si="15"/>
        <v>-1.6348773841961695</v>
      </c>
      <c r="G68" s="8">
        <f t="shared" si="15"/>
        <v>-9.5057034220530301E-2</v>
      </c>
      <c r="H68" s="8"/>
      <c r="I68" s="8">
        <f t="shared" ref="I68:Q68" si="16">((I66-I67)/I66)*100</f>
        <v>2.3529411764705901</v>
      </c>
      <c r="J68" s="8">
        <f t="shared" si="16"/>
        <v>2.4144869215291775</v>
      </c>
      <c r="K68" s="8">
        <f t="shared" si="16"/>
        <v>1.1454753722794919</v>
      </c>
      <c r="L68" s="8">
        <f t="shared" si="16"/>
        <v>-1.9607843137254919</v>
      </c>
      <c r="M68" s="8">
        <f t="shared" si="16"/>
        <v>0</v>
      </c>
      <c r="N68" s="8">
        <f t="shared" si="16"/>
        <v>-5.4493307839388088</v>
      </c>
      <c r="O68" s="8">
        <f t="shared" si="16"/>
        <v>20</v>
      </c>
      <c r="P68" s="8">
        <f t="shared" si="16"/>
        <v>0</v>
      </c>
      <c r="Q68" s="8">
        <f t="shared" si="16"/>
        <v>9.9206349206343566E-2</v>
      </c>
      <c r="R68" s="8"/>
      <c r="S68" s="8"/>
      <c r="T68" s="8"/>
      <c r="U68" s="8">
        <f t="shared" ref="U68:AB68" si="17">((U66-U67)/U66)*100</f>
        <v>0</v>
      </c>
      <c r="V68" s="8">
        <f t="shared" si="17"/>
        <v>1.5151515151515151</v>
      </c>
      <c r="W68" s="8">
        <f t="shared" si="17"/>
        <v>1.3513513513513513</v>
      </c>
      <c r="X68" s="8">
        <f t="shared" si="17"/>
        <v>1.5418502202643172</v>
      </c>
      <c r="Y68" s="8">
        <f t="shared" si="17"/>
        <v>10.526315789473683</v>
      </c>
      <c r="Z68" s="8">
        <f t="shared" si="17"/>
        <v>-3.4482758620689653</v>
      </c>
      <c r="AA68" s="8">
        <f t="shared" si="17"/>
        <v>0</v>
      </c>
      <c r="AB68" s="8">
        <f t="shared" si="17"/>
        <v>0</v>
      </c>
      <c r="AC68" s="8"/>
      <c r="AD68" s="8">
        <f t="shared" ref="AD68:AG68" si="18">((AD66-AD67)/AD66)*100</f>
        <v>0</v>
      </c>
      <c r="AE68" s="8">
        <f t="shared" si="18"/>
        <v>-12.5</v>
      </c>
      <c r="AF68" s="8">
        <f t="shared" si="18"/>
        <v>0</v>
      </c>
      <c r="AG68" s="8">
        <f t="shared" si="18"/>
        <v>0</v>
      </c>
      <c r="AH68" s="8"/>
      <c r="AI68" s="8">
        <f t="shared" ref="AI68:AX68" si="19">((AI66-AI67)/AI66)*100</f>
        <v>0</v>
      </c>
      <c r="AJ68" s="8">
        <f t="shared" si="19"/>
        <v>-3.5714285714285747</v>
      </c>
      <c r="AK68" s="8">
        <f t="shared" si="19"/>
        <v>-0.70422535211268611</v>
      </c>
      <c r="AL68" s="8">
        <f t="shared" si="19"/>
        <v>0.48543689320389471</v>
      </c>
      <c r="AM68" s="8">
        <f t="shared" si="19"/>
        <v>-2.0202020202020132</v>
      </c>
      <c r="AN68" s="8">
        <f t="shared" si="19"/>
        <v>0</v>
      </c>
      <c r="AO68" s="8">
        <f t="shared" si="19"/>
        <v>0</v>
      </c>
      <c r="AP68" s="8">
        <f t="shared" si="19"/>
        <v>0</v>
      </c>
      <c r="AQ68" s="8">
        <f t="shared" si="19"/>
        <v>0</v>
      </c>
      <c r="AR68" s="8">
        <f t="shared" si="19"/>
        <v>0</v>
      </c>
      <c r="AS68" s="8">
        <f t="shared" si="19"/>
        <v>0</v>
      </c>
      <c r="AT68" s="8">
        <f t="shared" si="19"/>
        <v>-5.0000000000000044</v>
      </c>
      <c r="AU68" s="8">
        <f t="shared" si="19"/>
        <v>-3.4482758620689689</v>
      </c>
      <c r="AV68" s="8">
        <f t="shared" si="19"/>
        <v>-5.2631578947368478</v>
      </c>
      <c r="AW68" s="8">
        <f t="shared" si="19"/>
        <v>-3.1250000000000027</v>
      </c>
      <c r="AX68" s="8">
        <f t="shared" si="19"/>
        <v>-8.333333333333341</v>
      </c>
      <c r="AY68" s="8"/>
      <c r="AZ68" s="8"/>
      <c r="BA68" s="8">
        <f t="shared" ref="BA68:BB68" si="20">((BA66-BA67)/BA66)*100</f>
        <v>0</v>
      </c>
      <c r="BB68" s="8">
        <f t="shared" si="20"/>
        <v>0</v>
      </c>
    </row>
    <row r="69" spans="1:54" ht="14.25" customHeight="1"/>
    <row r="70" spans="1:54" ht="14.25" customHeight="1">
      <c r="D70" s="3" t="s">
        <v>180</v>
      </c>
    </row>
    <row r="71" spans="1:54" ht="14.25" customHeight="1">
      <c r="D71" s="5" t="s">
        <v>181</v>
      </c>
      <c r="E71" s="5">
        <v>51.51</v>
      </c>
      <c r="F71" s="5">
        <v>14.65</v>
      </c>
      <c r="G71" s="5">
        <v>12.42</v>
      </c>
      <c r="I71" s="5">
        <v>0.24</v>
      </c>
      <c r="J71" s="5">
        <v>4.1900000000000004</v>
      </c>
      <c r="K71" s="5">
        <v>8.07</v>
      </c>
      <c r="L71" s="5">
        <v>3.67</v>
      </c>
      <c r="M71" s="5">
        <v>0.93</v>
      </c>
      <c r="N71" s="7">
        <v>2.3580000000000001</v>
      </c>
      <c r="O71" s="5">
        <v>1.2</v>
      </c>
      <c r="P71" s="5">
        <v>-0.08</v>
      </c>
      <c r="Q71" s="8">
        <v>99.15</v>
      </c>
      <c r="R71" s="6"/>
      <c r="U71" s="5">
        <v>37</v>
      </c>
      <c r="V71" s="5">
        <v>231</v>
      </c>
      <c r="W71" s="5">
        <v>306</v>
      </c>
      <c r="X71" s="5">
        <v>412</v>
      </c>
      <c r="Y71" s="5">
        <v>40</v>
      </c>
      <c r="Z71" s="5">
        <v>111</v>
      </c>
      <c r="AA71" s="5">
        <v>50</v>
      </c>
      <c r="AB71" s="5">
        <v>22</v>
      </c>
      <c r="AC71" s="5" t="s">
        <v>70</v>
      </c>
      <c r="AD71" s="5">
        <v>50</v>
      </c>
      <c r="AE71" s="5">
        <v>100</v>
      </c>
      <c r="AF71" s="5">
        <v>17</v>
      </c>
      <c r="AG71" s="5">
        <v>19</v>
      </c>
      <c r="AH71" s="5">
        <v>3</v>
      </c>
      <c r="AI71" s="5">
        <v>1.3</v>
      </c>
      <c r="AJ71" s="5">
        <v>19.5</v>
      </c>
      <c r="AK71" s="5">
        <v>47.3</v>
      </c>
      <c r="AL71" s="5">
        <v>6.85</v>
      </c>
      <c r="AM71" s="5">
        <v>32.4</v>
      </c>
      <c r="AN71" s="5">
        <v>8.3000000000000007</v>
      </c>
      <c r="AO71" s="5">
        <v>2.68</v>
      </c>
      <c r="AP71" s="5">
        <v>8.8000000000000007</v>
      </c>
      <c r="AQ71" s="5">
        <v>1.3</v>
      </c>
      <c r="AR71" s="5">
        <v>7.6</v>
      </c>
      <c r="AS71" s="5">
        <v>1.5</v>
      </c>
      <c r="AT71" s="5">
        <v>4.0999999999999996</v>
      </c>
      <c r="AU71" s="5">
        <v>0.56999999999999995</v>
      </c>
      <c r="AV71" s="5">
        <v>3.7</v>
      </c>
      <c r="AW71" s="5">
        <v>0.56999999999999995</v>
      </c>
      <c r="AX71" s="5">
        <v>2.2999999999999998</v>
      </c>
      <c r="AY71" s="5">
        <v>0.2</v>
      </c>
      <c r="AZ71" s="5">
        <v>7</v>
      </c>
      <c r="BA71" s="5">
        <v>2.2999999999999998</v>
      </c>
      <c r="BB71" s="5">
        <v>0.6</v>
      </c>
    </row>
    <row r="72" spans="1:54" ht="14.25" customHeight="1">
      <c r="D72" s="5" t="s">
        <v>182</v>
      </c>
      <c r="E72" s="7">
        <v>52.464985999999996</v>
      </c>
      <c r="F72" s="7">
        <v>14.8606514</v>
      </c>
      <c r="G72" s="7"/>
      <c r="H72" s="7">
        <v>11.395097</v>
      </c>
      <c r="I72" s="7">
        <v>0.24151119999999998</v>
      </c>
      <c r="J72" s="7">
        <v>4.461646</v>
      </c>
      <c r="K72" s="7">
        <v>8.1967689999999997</v>
      </c>
      <c r="L72" s="7">
        <v>3.7137687999999995</v>
      </c>
      <c r="M72" s="7">
        <v>0.93589999999999995</v>
      </c>
      <c r="N72" s="7">
        <v>2.3426116000000001</v>
      </c>
      <c r="O72" s="7">
        <v>1.2319481999999999</v>
      </c>
      <c r="P72" s="7"/>
      <c r="Q72" s="8">
        <v>99.844889199999997</v>
      </c>
      <c r="U72" s="9">
        <v>39.200000000000003</v>
      </c>
      <c r="V72" s="9">
        <v>222.95</v>
      </c>
      <c r="W72" s="6">
        <v>313.49627640698486</v>
      </c>
      <c r="X72" s="6">
        <v>427.53150613243236</v>
      </c>
      <c r="Y72" s="8">
        <v>44.367957459854438</v>
      </c>
      <c r="Z72" s="8">
        <v>116.30747864389657</v>
      </c>
      <c r="AA72" s="9">
        <v>92.022000000000006</v>
      </c>
      <c r="AB72" s="8"/>
      <c r="AC72" s="10">
        <v>47.823999999999998</v>
      </c>
      <c r="AD72" s="9">
        <v>60.171999999999997</v>
      </c>
      <c r="AE72" s="9">
        <v>117.50200000000001</v>
      </c>
      <c r="AF72" s="10">
        <v>18.815999999999999</v>
      </c>
      <c r="AG72" s="8">
        <v>20.7466687428483</v>
      </c>
      <c r="AH72" s="8">
        <v>4.6351324850198408</v>
      </c>
      <c r="AI72" s="8">
        <v>1.3784235330073231</v>
      </c>
      <c r="AJ72" s="8">
        <v>20.223193659997651</v>
      </c>
      <c r="AK72" s="8">
        <v>48.797304096532486</v>
      </c>
      <c r="AL72" s="8">
        <v>7.219357975196</v>
      </c>
      <c r="AM72" s="8">
        <v>34.321030986585356</v>
      </c>
      <c r="AN72" s="8">
        <v>9.1552749138197278</v>
      </c>
      <c r="AO72" s="8">
        <v>2.9529320221770368</v>
      </c>
      <c r="AP72" s="8">
        <v>9.2108511509367066</v>
      </c>
      <c r="AQ72" s="8">
        <v>1.470855587592371</v>
      </c>
      <c r="AR72" s="8">
        <v>8.8452117103084227</v>
      </c>
      <c r="AS72" s="8">
        <v>1.7761007730886429</v>
      </c>
      <c r="AT72" s="8">
        <v>4.5328288838972224</v>
      </c>
      <c r="AU72" s="8">
        <v>0.62374797336502963</v>
      </c>
      <c r="AV72" s="8">
        <v>3.6548102265006004</v>
      </c>
      <c r="AW72" s="8">
        <v>0.57488726811711965</v>
      </c>
      <c r="AX72" s="8">
        <v>3.1934893704450888</v>
      </c>
      <c r="AY72" s="8">
        <v>0.34105772205119234</v>
      </c>
      <c r="AZ72" s="8">
        <v>8.0867880164992734</v>
      </c>
      <c r="BA72" s="8">
        <v>2.7001048438278072</v>
      </c>
      <c r="BB72" s="8">
        <v>0.7385826094532626</v>
      </c>
    </row>
    <row r="73" spans="1:54" ht="14.25" customHeight="1">
      <c r="D73" s="5" t="s">
        <v>183</v>
      </c>
      <c r="E73" s="8">
        <f t="shared" ref="E73:F73" si="21">(E71-E72)/E71*100</f>
        <v>-1.8539817511162844</v>
      </c>
      <c r="F73" s="8">
        <f t="shared" si="21"/>
        <v>-1.4378935153583599</v>
      </c>
      <c r="G73" s="8"/>
      <c r="H73" s="8"/>
      <c r="I73" s="8">
        <f t="shared" ref="I73:O73" si="22">(I71-I72)/I71*100</f>
        <v>-0.62966666666666271</v>
      </c>
      <c r="J73" s="8">
        <f t="shared" si="22"/>
        <v>-6.4831980906921149</v>
      </c>
      <c r="K73" s="8">
        <f t="shared" si="22"/>
        <v>-1.5708674101610836</v>
      </c>
      <c r="L73" s="8">
        <f t="shared" si="22"/>
        <v>-1.1926103542234228</v>
      </c>
      <c r="M73" s="8">
        <f t="shared" si="22"/>
        <v>-0.63440860215052741</v>
      </c>
      <c r="N73" s="8">
        <f t="shared" si="22"/>
        <v>0.65260390161153381</v>
      </c>
      <c r="O73" s="8">
        <f t="shared" si="22"/>
        <v>-2.6623499999999987</v>
      </c>
      <c r="P73" s="8"/>
      <c r="Q73" s="8"/>
      <c r="R73" s="8"/>
      <c r="S73" s="8"/>
      <c r="T73" s="8"/>
      <c r="U73" s="8">
        <f t="shared" ref="U73:AA73" si="23">(U71-U72)/U71*100</f>
        <v>-5.9459459459459536</v>
      </c>
      <c r="V73" s="8">
        <f t="shared" si="23"/>
        <v>3.4848484848484897</v>
      </c>
      <c r="W73" s="8">
        <f t="shared" si="23"/>
        <v>-2.4497635316943991</v>
      </c>
      <c r="X73" s="8">
        <f t="shared" si="23"/>
        <v>-3.7697830418525133</v>
      </c>
      <c r="Y73" s="8">
        <f t="shared" si="23"/>
        <v>-10.919893649636094</v>
      </c>
      <c r="Z73" s="8">
        <f t="shared" si="23"/>
        <v>-4.7815122917987143</v>
      </c>
      <c r="AA73" s="8">
        <f t="shared" si="23"/>
        <v>-84.044000000000011</v>
      </c>
      <c r="AB73" s="8"/>
      <c r="AC73" s="8"/>
      <c r="AD73" s="8">
        <f t="shared" ref="AD73:BB73" si="24">(AD71-AD72)/AD71*100</f>
        <v>-20.343999999999994</v>
      </c>
      <c r="AE73" s="8">
        <f t="shared" si="24"/>
        <v>-17.50200000000001</v>
      </c>
      <c r="AF73" s="8">
        <f t="shared" si="24"/>
        <v>-10.682352941176465</v>
      </c>
      <c r="AG73" s="8">
        <f t="shared" si="24"/>
        <v>-9.1929933834121034</v>
      </c>
      <c r="AH73" s="8">
        <f t="shared" si="24"/>
        <v>-54.504416167328031</v>
      </c>
      <c r="AI73" s="8">
        <f t="shared" si="24"/>
        <v>-6.0325794621017748</v>
      </c>
      <c r="AJ73" s="8">
        <f t="shared" si="24"/>
        <v>-3.7086854358853913</v>
      </c>
      <c r="AK73" s="8">
        <f t="shared" si="24"/>
        <v>-3.1655477727959589</v>
      </c>
      <c r="AL73" s="8">
        <f t="shared" si="24"/>
        <v>-5.3920872291386912</v>
      </c>
      <c r="AM73" s="8">
        <f t="shared" si="24"/>
        <v>-5.9291079832881408</v>
      </c>
      <c r="AN73" s="8">
        <f t="shared" si="24"/>
        <v>-10.304517033972614</v>
      </c>
      <c r="AO73" s="8">
        <f t="shared" si="24"/>
        <v>-10.184030678247634</v>
      </c>
      <c r="AP73" s="8">
        <f t="shared" si="24"/>
        <v>-4.6687630788262027</v>
      </c>
      <c r="AQ73" s="8">
        <f t="shared" si="24"/>
        <v>-13.142737507105458</v>
      </c>
      <c r="AR73" s="8">
        <f t="shared" si="24"/>
        <v>-16.384364609321356</v>
      </c>
      <c r="AS73" s="8">
        <f t="shared" si="24"/>
        <v>-18.406718205909524</v>
      </c>
      <c r="AT73" s="8">
        <f t="shared" si="24"/>
        <v>-10.556802046273726</v>
      </c>
      <c r="AU73" s="8">
        <f t="shared" si="24"/>
        <v>-9.429469011408715</v>
      </c>
      <c r="AV73" s="8">
        <f t="shared" si="24"/>
        <v>1.2213452297135077</v>
      </c>
      <c r="AW73" s="8">
        <f t="shared" si="24"/>
        <v>-0.85741545914380757</v>
      </c>
      <c r="AX73" s="8">
        <f t="shared" si="24"/>
        <v>-38.847363932395176</v>
      </c>
      <c r="AY73" s="8">
        <f t="shared" si="24"/>
        <v>-70.528861025596157</v>
      </c>
      <c r="AZ73" s="8">
        <f t="shared" si="24"/>
        <v>-15.525543092846764</v>
      </c>
      <c r="BA73" s="8">
        <f t="shared" si="24"/>
        <v>-17.395862775122062</v>
      </c>
      <c r="BB73" s="8">
        <f t="shared" si="24"/>
        <v>-23.097101575543771</v>
      </c>
    </row>
    <row r="74" spans="1:54" ht="14.25" customHeight="1">
      <c r="D74" s="5" t="s">
        <v>184</v>
      </c>
      <c r="E74" s="5">
        <v>51.28</v>
      </c>
      <c r="F74" s="5">
        <v>18.95</v>
      </c>
      <c r="G74" s="5">
        <v>11.96</v>
      </c>
      <c r="I74" s="5">
        <v>0.191</v>
      </c>
      <c r="J74" s="5">
        <v>3.9</v>
      </c>
      <c r="K74" s="5">
        <v>8.0399999999999991</v>
      </c>
      <c r="L74" s="5">
        <v>3.88</v>
      </c>
      <c r="M74" s="5">
        <v>0.54</v>
      </c>
      <c r="N74" s="5">
        <v>1.2809999999999999</v>
      </c>
      <c r="O74" s="5">
        <v>0.15</v>
      </c>
      <c r="P74" s="5">
        <v>-0.12</v>
      </c>
      <c r="Q74" s="5">
        <v>100.1</v>
      </c>
      <c r="R74" s="6"/>
      <c r="U74" s="5">
        <v>27</v>
      </c>
      <c r="V74" s="5">
        <v>282</v>
      </c>
      <c r="W74" s="5">
        <v>193</v>
      </c>
      <c r="X74" s="5">
        <v>491</v>
      </c>
      <c r="Y74" s="5">
        <v>21</v>
      </c>
      <c r="Z74" s="5">
        <v>64</v>
      </c>
      <c r="AA74" s="5" t="s">
        <v>70</v>
      </c>
      <c r="AB74" s="5">
        <v>30</v>
      </c>
      <c r="AC74" s="5" t="s">
        <v>70</v>
      </c>
      <c r="AD74" s="5">
        <v>70</v>
      </c>
      <c r="AE74" s="5">
        <v>80</v>
      </c>
      <c r="AF74" s="5">
        <v>18</v>
      </c>
      <c r="AG74" s="5">
        <v>8</v>
      </c>
      <c r="AH74" s="5">
        <v>1</v>
      </c>
      <c r="AI74" s="5">
        <v>0.9</v>
      </c>
      <c r="AJ74" s="5">
        <v>7.5</v>
      </c>
      <c r="AK74" s="5">
        <v>18.2</v>
      </c>
      <c r="AL74" s="5">
        <v>2.62</v>
      </c>
      <c r="AM74" s="5">
        <v>12.7</v>
      </c>
      <c r="AN74" s="5">
        <v>3.5</v>
      </c>
      <c r="AO74" s="5">
        <v>1.25</v>
      </c>
      <c r="AP74" s="5">
        <v>3.8</v>
      </c>
      <c r="AQ74" s="5">
        <v>0.7</v>
      </c>
      <c r="AR74" s="5">
        <v>4</v>
      </c>
      <c r="AS74" s="5">
        <v>0.8</v>
      </c>
      <c r="AT74" s="5">
        <v>2.2999999999999998</v>
      </c>
      <c r="AU74" s="5">
        <v>0.35</v>
      </c>
      <c r="AV74" s="5">
        <v>2.2999999999999998</v>
      </c>
      <c r="AW74" s="5">
        <v>0.36</v>
      </c>
      <c r="AX74" s="5">
        <v>1.4</v>
      </c>
      <c r="AY74" s="5">
        <v>0.1</v>
      </c>
      <c r="AZ74" s="5">
        <v>5</v>
      </c>
      <c r="BA74" s="5">
        <v>0.7</v>
      </c>
      <c r="BB74" s="5">
        <v>0.2</v>
      </c>
    </row>
    <row r="75" spans="1:54" ht="14.25" customHeight="1">
      <c r="A75" s="11"/>
      <c r="B75" s="11"/>
      <c r="C75" s="11"/>
      <c r="D75" s="11" t="s">
        <v>185</v>
      </c>
      <c r="E75" s="7">
        <v>52.534762000000001</v>
      </c>
      <c r="F75" s="7">
        <v>18.506359199999999</v>
      </c>
      <c r="G75" s="7"/>
      <c r="H75" s="7">
        <v>10.352592599999999</v>
      </c>
      <c r="I75" s="7">
        <v>0.18335799999999999</v>
      </c>
      <c r="J75" s="7">
        <v>4.2511420000000006</v>
      </c>
      <c r="K75" s="7">
        <v>8.1062561999999989</v>
      </c>
      <c r="L75" s="7">
        <v>3.8019883999999999</v>
      </c>
      <c r="M75" s="7">
        <v>0.51956659999999999</v>
      </c>
      <c r="N75" s="7">
        <v>1.1957176</v>
      </c>
      <c r="O75" s="7">
        <v>0.1753122</v>
      </c>
      <c r="P75" s="11"/>
      <c r="Q75" s="8">
        <v>99.627054799999996</v>
      </c>
      <c r="R75" s="11"/>
      <c r="S75" s="11"/>
      <c r="T75" s="11"/>
      <c r="U75" s="9">
        <v>27.047999999999998</v>
      </c>
      <c r="V75" s="9">
        <v>270.28399999999999</v>
      </c>
      <c r="W75" s="6">
        <v>183.621344910517</v>
      </c>
      <c r="X75" s="6">
        <v>488.01658580665702</v>
      </c>
      <c r="Y75" s="7">
        <v>22.666845193866358</v>
      </c>
      <c r="Z75" s="6">
        <v>66.59559898279872</v>
      </c>
      <c r="AA75" s="9">
        <v>21.951999999999998</v>
      </c>
      <c r="AB75" s="11"/>
      <c r="AC75" s="10">
        <v>18.62</v>
      </c>
      <c r="AD75" s="10">
        <v>68.697999999999993</v>
      </c>
      <c r="AE75" s="10">
        <v>88.494</v>
      </c>
      <c r="AF75" s="10">
        <v>19.012</v>
      </c>
      <c r="AG75" s="8">
        <v>8.1882079625167616</v>
      </c>
      <c r="AH75" s="7">
        <v>1.6704821137188606</v>
      </c>
      <c r="AI75" s="7">
        <v>0.86139022218137618</v>
      </c>
      <c r="AJ75" s="7">
        <v>7.1673025842085716</v>
      </c>
      <c r="AK75" s="7">
        <v>17.166985543374938</v>
      </c>
      <c r="AL75" s="7">
        <v>2.5537393357762235</v>
      </c>
      <c r="AM75" s="7">
        <v>12.388493697895795</v>
      </c>
      <c r="AN75" s="7">
        <v>3.4599961616140607</v>
      </c>
      <c r="AO75" s="7">
        <v>1.2555098112740395</v>
      </c>
      <c r="AP75" s="7">
        <v>3.9771085131872908</v>
      </c>
      <c r="AQ75" s="7">
        <v>0.66802583361405743</v>
      </c>
      <c r="AR75" s="7">
        <v>4.1908633277024636</v>
      </c>
      <c r="AS75" s="7">
        <v>0.89960970635415449</v>
      </c>
      <c r="AT75" s="7">
        <v>2.4611246719439133</v>
      </c>
      <c r="AU75" s="7">
        <v>0.35695847416177379</v>
      </c>
      <c r="AV75" s="7">
        <v>2.1928184824901722</v>
      </c>
      <c r="AW75" s="7">
        <v>0.3650041075067178</v>
      </c>
      <c r="AX75" s="7">
        <v>2.002141806625735</v>
      </c>
      <c r="AY75" s="7">
        <v>0.16374932594316993</v>
      </c>
      <c r="AZ75" s="7">
        <v>5.6847697639542902</v>
      </c>
      <c r="BA75" s="7">
        <v>0.76321038635545302</v>
      </c>
      <c r="BB75" s="7">
        <v>0.24746107231292377</v>
      </c>
    </row>
    <row r="76" spans="1:54" ht="14.25" customHeight="1">
      <c r="D76" s="5" t="s">
        <v>183</v>
      </c>
      <c r="E76" s="8">
        <f t="shared" ref="E76:F76" si="25">(E74-E75)/E74*100</f>
        <v>-2.4468837753510129</v>
      </c>
      <c r="F76" s="8">
        <f t="shared" si="25"/>
        <v>2.3411124010554127</v>
      </c>
      <c r="G76" s="8"/>
      <c r="H76" s="8"/>
      <c r="I76" s="8">
        <f t="shared" ref="I76:O76" si="26">(I74-I75)/I74*100</f>
        <v>4.0010471204188534</v>
      </c>
      <c r="J76" s="8">
        <f t="shared" si="26"/>
        <v>-9.0036410256410448</v>
      </c>
      <c r="K76" s="8">
        <f t="shared" si="26"/>
        <v>-0.82408208955223605</v>
      </c>
      <c r="L76" s="8">
        <f t="shared" si="26"/>
        <v>2.0106082474226792</v>
      </c>
      <c r="M76" s="8">
        <f t="shared" si="26"/>
        <v>3.783962962962971</v>
      </c>
      <c r="N76" s="8">
        <f t="shared" si="26"/>
        <v>6.6574863387978054</v>
      </c>
      <c r="O76" s="8">
        <f t="shared" si="26"/>
        <v>-16.874800000000008</v>
      </c>
      <c r="P76" s="8"/>
      <c r="Q76" s="8"/>
      <c r="R76" s="8"/>
      <c r="S76" s="8"/>
      <c r="T76" s="8"/>
      <c r="U76" s="8">
        <f t="shared" ref="U76:Z76" si="27">(U74-U75)/U74*100</f>
        <v>-0.17777777777777135</v>
      </c>
      <c r="V76" s="8">
        <f t="shared" si="27"/>
        <v>4.154609929078017</v>
      </c>
      <c r="W76" s="8">
        <f t="shared" si="27"/>
        <v>4.8594067821155464</v>
      </c>
      <c r="X76" s="8">
        <f t="shared" si="27"/>
        <v>0.60761999864419147</v>
      </c>
      <c r="Y76" s="8">
        <f t="shared" si="27"/>
        <v>-7.937358066030276</v>
      </c>
      <c r="Z76" s="8">
        <f t="shared" si="27"/>
        <v>-4.0556234106229994</v>
      </c>
      <c r="AA76" s="8"/>
      <c r="AB76" s="8"/>
      <c r="AC76" s="8"/>
      <c r="AD76" s="8">
        <f t="shared" ref="AD76:BB76" si="28">(AD74-AD75)/AD74*100</f>
        <v>1.8600000000000096</v>
      </c>
      <c r="AE76" s="8">
        <f t="shared" si="28"/>
        <v>-10.6175</v>
      </c>
      <c r="AF76" s="8">
        <f t="shared" si="28"/>
        <v>-5.6222222222222253</v>
      </c>
      <c r="AG76" s="8">
        <f t="shared" si="28"/>
        <v>-2.3525995314595205</v>
      </c>
      <c r="AH76" s="8">
        <f t="shared" si="28"/>
        <v>-67.048211371886055</v>
      </c>
      <c r="AI76" s="8">
        <f t="shared" si="28"/>
        <v>4.2899753131804275</v>
      </c>
      <c r="AJ76" s="8">
        <f t="shared" si="28"/>
        <v>4.435965543885712</v>
      </c>
      <c r="AK76" s="8">
        <f t="shared" si="28"/>
        <v>5.6759036078300049</v>
      </c>
      <c r="AL76" s="8">
        <f t="shared" si="28"/>
        <v>2.5290329856403293</v>
      </c>
      <c r="AM76" s="8">
        <f t="shared" si="28"/>
        <v>2.4528055283795624</v>
      </c>
      <c r="AN76" s="8">
        <f t="shared" si="28"/>
        <v>1.1429668110268385</v>
      </c>
      <c r="AO76" s="8">
        <f t="shared" si="28"/>
        <v>-0.44078490192315911</v>
      </c>
      <c r="AP76" s="8">
        <f t="shared" si="28"/>
        <v>-4.6607503470339724</v>
      </c>
      <c r="AQ76" s="8">
        <f t="shared" si="28"/>
        <v>4.5677380551346474</v>
      </c>
      <c r="AR76" s="8">
        <f t="shared" si="28"/>
        <v>-4.7715831925615904</v>
      </c>
      <c r="AS76" s="8">
        <f t="shared" si="28"/>
        <v>-12.451213294269307</v>
      </c>
      <c r="AT76" s="8">
        <f t="shared" si="28"/>
        <v>-7.0054205193005856</v>
      </c>
      <c r="AU76" s="8">
        <f t="shared" si="28"/>
        <v>-1.9881354747925171</v>
      </c>
      <c r="AV76" s="8">
        <f t="shared" si="28"/>
        <v>4.6600659786881584</v>
      </c>
      <c r="AW76" s="8">
        <f t="shared" si="28"/>
        <v>-1.3900298629771708</v>
      </c>
      <c r="AX76" s="8">
        <f t="shared" si="28"/>
        <v>-43.010129044695368</v>
      </c>
      <c r="AY76" s="8">
        <f t="shared" si="28"/>
        <v>-63.749325943169922</v>
      </c>
      <c r="AZ76" s="8">
        <f t="shared" si="28"/>
        <v>-13.695395279085803</v>
      </c>
      <c r="BA76" s="8">
        <f t="shared" si="28"/>
        <v>-9.0300551936361515</v>
      </c>
      <c r="BB76" s="8">
        <f t="shared" si="28"/>
        <v>-23.730536156461881</v>
      </c>
    </row>
    <row r="77" spans="1:54" ht="14.25" customHeight="1"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3"/>
      <c r="AP77" s="13"/>
      <c r="AQ77" s="12"/>
      <c r="AR77" s="12"/>
      <c r="AS77" s="14"/>
      <c r="AT77" s="14"/>
      <c r="AU77" s="12"/>
    </row>
    <row r="78" spans="1:54" ht="14.25" customHeight="1"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6"/>
      <c r="AJ78" s="15"/>
      <c r="AK78" s="15"/>
      <c r="AL78" s="15"/>
      <c r="AM78" s="15"/>
      <c r="AN78" s="15"/>
      <c r="AO78" s="15"/>
      <c r="AP78" s="15"/>
      <c r="AQ78" s="17"/>
      <c r="AR78" s="15"/>
      <c r="AS78" s="16"/>
      <c r="AT78" s="17"/>
      <c r="AU78" s="16"/>
    </row>
    <row r="79" spans="1:54" ht="14.25" customHeight="1"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6"/>
      <c r="AJ79" s="15"/>
      <c r="AK79" s="15"/>
      <c r="AL79" s="15"/>
      <c r="AM79" s="15"/>
      <c r="AN79" s="15"/>
      <c r="AO79" s="15"/>
      <c r="AP79" s="15"/>
      <c r="AQ79" s="17"/>
      <c r="AR79" s="15"/>
      <c r="AS79" s="16"/>
      <c r="AT79" s="17"/>
      <c r="AU79" s="16"/>
    </row>
    <row r="80" spans="1:5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U55:BB55 U59:BB59">
    <cfRule type="cellIs" dxfId="1" priority="1" operator="lessThan">
      <formula>-10</formula>
    </cfRule>
    <cfRule type="cellIs" dxfId="0" priority="2" operator="greaterThan">
      <formula>10</formula>
    </cfRule>
  </conditionalFormatting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>
      <selection activeCell="E16" sqref="E16"/>
    </sheetView>
  </sheetViews>
  <sheetFormatPr defaultColWidth="14.42578125" defaultRowHeight="15" customHeight="1"/>
  <cols>
    <col min="1" max="1" width="16.7109375" customWidth="1"/>
    <col min="2" max="2" width="14" customWidth="1"/>
    <col min="3" max="3" width="14.42578125" customWidth="1"/>
    <col min="4" max="4" width="9" customWidth="1"/>
    <col min="5" max="5" width="18.42578125" customWidth="1"/>
    <col min="6" max="6" width="9" customWidth="1"/>
    <col min="7" max="7" width="11.85546875" bestFit="1" customWidth="1"/>
    <col min="8" max="8" width="11.85546875" customWidth="1"/>
    <col min="9" max="9" width="11.85546875" bestFit="1" customWidth="1"/>
    <col min="10" max="10" width="11.85546875" customWidth="1"/>
    <col min="11" max="11" width="11.85546875" bestFit="1" customWidth="1"/>
    <col min="12" max="28" width="8.7109375" customWidth="1"/>
  </cols>
  <sheetData>
    <row r="1" spans="1:12" ht="14.25" customHeight="1">
      <c r="A1" s="3" t="s">
        <v>186</v>
      </c>
      <c r="B1" s="3" t="s">
        <v>187</v>
      </c>
      <c r="C1" s="3" t="s">
        <v>188</v>
      </c>
      <c r="D1" s="3" t="s">
        <v>189</v>
      </c>
      <c r="E1" s="3" t="s">
        <v>190</v>
      </c>
      <c r="F1" s="3" t="s">
        <v>189</v>
      </c>
      <c r="G1" s="61" t="s">
        <v>303</v>
      </c>
      <c r="H1" s="3" t="s">
        <v>189</v>
      </c>
      <c r="I1" s="61" t="s">
        <v>304</v>
      </c>
      <c r="J1" s="3" t="s">
        <v>189</v>
      </c>
      <c r="K1" s="61" t="s">
        <v>305</v>
      </c>
      <c r="L1" s="3" t="s">
        <v>189</v>
      </c>
    </row>
    <row r="2" spans="1:12" ht="14.25" customHeight="1">
      <c r="A2" s="5" t="s">
        <v>74</v>
      </c>
      <c r="B2" s="5" t="s">
        <v>75</v>
      </c>
      <c r="C2" s="5">
        <v>0.70407331111111104</v>
      </c>
      <c r="D2" s="5">
        <v>9.0000000000000002E-6</v>
      </c>
      <c r="E2" s="5">
        <v>0.51286786538461526</v>
      </c>
      <c r="F2" s="5">
        <v>6.0000000000000002E-6</v>
      </c>
      <c r="G2" s="62">
        <v>18.599012844697207</v>
      </c>
      <c r="H2" s="62">
        <v>4.4655594117124463E-4</v>
      </c>
      <c r="I2" s="62">
        <v>15.611275330387521</v>
      </c>
      <c r="J2" s="62">
        <v>4.3356306624374832E-4</v>
      </c>
      <c r="K2" s="63">
        <v>38.508303462018617</v>
      </c>
      <c r="L2" s="63">
        <v>1.2377275607739731E-3</v>
      </c>
    </row>
    <row r="3" spans="1:12" ht="14.25" customHeight="1">
      <c r="A3" s="5" t="s">
        <v>74</v>
      </c>
      <c r="B3" s="5" t="s">
        <v>191</v>
      </c>
      <c r="C3" s="5">
        <v>0.70406531111111104</v>
      </c>
      <c r="D3" s="5">
        <v>1.2E-5</v>
      </c>
      <c r="E3" s="5">
        <v>0.5128808653846153</v>
      </c>
      <c r="F3" s="5">
        <v>6.0000000000000002E-6</v>
      </c>
      <c r="G3" s="62">
        <v>18.599083265858393</v>
      </c>
      <c r="H3" s="62">
        <v>4.1163169594958521E-4</v>
      </c>
      <c r="I3" s="62">
        <v>15.610940053472248</v>
      </c>
      <c r="J3" s="62">
        <v>3.851422792731139E-4</v>
      </c>
      <c r="K3" s="63">
        <v>38.507241424440899</v>
      </c>
      <c r="L3" s="63">
        <v>1.2174575158110429E-3</v>
      </c>
    </row>
    <row r="4" spans="1:12" ht="14.25" customHeight="1">
      <c r="A4" s="5" t="s">
        <v>74</v>
      </c>
      <c r="B4" s="5" t="s">
        <v>80</v>
      </c>
      <c r="C4" s="5">
        <v>0.70411631111111106</v>
      </c>
      <c r="D4" s="5">
        <v>9.0000000000000002E-6</v>
      </c>
      <c r="E4" s="5">
        <v>0.51286846538461528</v>
      </c>
      <c r="F4" s="5">
        <v>6.9999999999999999E-6</v>
      </c>
      <c r="G4" s="62">
        <v>18.596023046522628</v>
      </c>
      <c r="H4" s="62">
        <v>4.1178546843033973E-4</v>
      </c>
      <c r="I4" s="62">
        <v>15.612160195361358</v>
      </c>
      <c r="J4" s="62">
        <v>3.738379139128334E-4</v>
      </c>
      <c r="K4" s="63">
        <v>38.51069634646403</v>
      </c>
      <c r="L4" s="63">
        <v>1.1616600254530777E-3</v>
      </c>
    </row>
    <row r="5" spans="1:12" ht="14.25" customHeight="1">
      <c r="A5" s="5" t="s">
        <v>74</v>
      </c>
      <c r="B5" s="5" t="s">
        <v>84</v>
      </c>
      <c r="C5" s="5">
        <v>0.70407531111111099</v>
      </c>
      <c r="D5" s="5">
        <v>9.0000000000000002E-6</v>
      </c>
      <c r="E5" s="5">
        <v>0.51286486538461529</v>
      </c>
      <c r="F5" s="5">
        <v>5.0000000000000004E-6</v>
      </c>
      <c r="G5" s="62">
        <v>18.598871009710496</v>
      </c>
      <c r="H5" s="62">
        <v>4.0690623162546535E-4</v>
      </c>
      <c r="I5" s="62">
        <v>15.61042926169303</v>
      </c>
      <c r="J5" s="62">
        <v>3.4333285990838713E-4</v>
      </c>
      <c r="K5" s="63">
        <v>38.506227212911938</v>
      </c>
      <c r="L5" s="63">
        <v>9.5815158102907963E-4</v>
      </c>
    </row>
    <row r="6" spans="1:12" ht="14.25" customHeight="1">
      <c r="A6" s="5" t="s">
        <v>74</v>
      </c>
      <c r="B6" s="5" t="s">
        <v>88</v>
      </c>
      <c r="C6" s="5">
        <v>0.70406131111111103</v>
      </c>
      <c r="D6" s="5">
        <v>1.2E-5</v>
      </c>
      <c r="E6" s="5">
        <v>0.51285886538461523</v>
      </c>
      <c r="F6" s="5">
        <v>5.0000000000000004E-6</v>
      </c>
      <c r="G6" s="62">
        <v>18.580985916805314</v>
      </c>
      <c r="H6" s="62">
        <v>7.1305203406615738E-4</v>
      </c>
      <c r="I6" s="62">
        <v>15.608620182353295</v>
      </c>
      <c r="J6" s="62">
        <v>6.2514119605270994E-4</v>
      </c>
      <c r="K6" s="63">
        <v>38.488234443855568</v>
      </c>
      <c r="L6" s="63">
        <v>1.718755573450511E-3</v>
      </c>
    </row>
    <row r="7" spans="1:12" ht="14.25" customHeight="1">
      <c r="A7" s="5" t="s">
        <v>74</v>
      </c>
      <c r="B7" s="5" t="s">
        <v>90</v>
      </c>
      <c r="C7" s="5">
        <v>0.70398831111111104</v>
      </c>
      <c r="D7" s="5">
        <v>1.0000000000000001E-5</v>
      </c>
      <c r="E7" s="5">
        <v>0.51286686538461523</v>
      </c>
      <c r="F7" s="5">
        <v>6.0000000000000002E-6</v>
      </c>
      <c r="G7" s="62">
        <v>18.592210300254479</v>
      </c>
      <c r="H7" s="62">
        <v>5.1892775543734069E-4</v>
      </c>
      <c r="I7" s="62">
        <v>15.610750608213634</v>
      </c>
      <c r="J7" s="62">
        <v>4.6463717220377728E-4</v>
      </c>
      <c r="K7" s="63">
        <v>38.501257732554421</v>
      </c>
      <c r="L7" s="63">
        <v>1.2110767139465908E-3</v>
      </c>
    </row>
    <row r="8" spans="1:12" ht="14.25" customHeight="1">
      <c r="A8" s="5" t="s">
        <v>74</v>
      </c>
      <c r="B8" s="5" t="s">
        <v>96</v>
      </c>
      <c r="C8" s="5">
        <v>0.70411831111111101</v>
      </c>
      <c r="D8" s="5">
        <v>1.1E-5</v>
      </c>
      <c r="E8" s="5">
        <v>0.51288186538461522</v>
      </c>
      <c r="F8" s="5">
        <v>6.9999999999999999E-6</v>
      </c>
      <c r="G8" s="62">
        <v>18.593630244301323</v>
      </c>
      <c r="H8" s="62">
        <v>4.8925113077847682E-4</v>
      </c>
      <c r="I8" s="62">
        <v>15.610362835138716</v>
      </c>
      <c r="J8" s="62">
        <v>4.9178379236302359E-4</v>
      </c>
      <c r="K8" s="63">
        <v>38.502558752730415</v>
      </c>
      <c r="L8" s="63">
        <v>1.4132083290134985E-3</v>
      </c>
    </row>
    <row r="9" spans="1:12" ht="14.25" customHeight="1">
      <c r="A9" s="5" t="s">
        <v>74</v>
      </c>
      <c r="B9" s="5" t="s">
        <v>192</v>
      </c>
      <c r="C9" s="5">
        <v>0.70410001111111098</v>
      </c>
      <c r="D9" s="5">
        <v>9.0000000000000002E-6</v>
      </c>
      <c r="E9" s="5">
        <v>0.51286386538461526</v>
      </c>
      <c r="F9" s="5">
        <v>5.0000000000000004E-6</v>
      </c>
      <c r="G9" s="62">
        <v>18.595392535817354</v>
      </c>
      <c r="H9" s="62">
        <v>3.4787504502819643E-4</v>
      </c>
      <c r="I9" s="62">
        <v>15.611896416544468</v>
      </c>
      <c r="J9" s="62">
        <v>3.9188235003416672E-4</v>
      </c>
      <c r="K9" s="63">
        <v>38.508892324746789</v>
      </c>
      <c r="L9" s="63">
        <v>1.074092805383112E-3</v>
      </c>
    </row>
    <row r="10" spans="1:12" ht="14.25" customHeight="1">
      <c r="A10" s="5" t="s">
        <v>74</v>
      </c>
      <c r="B10" s="5" t="s">
        <v>193</v>
      </c>
      <c r="C10" s="5">
        <v>0.70411531111111103</v>
      </c>
      <c r="D10" s="5">
        <v>1.0000000000000001E-5</v>
      </c>
      <c r="E10" s="5">
        <v>0.51286586538461532</v>
      </c>
      <c r="F10" s="5">
        <v>6.0000000000000002E-6</v>
      </c>
      <c r="G10" s="62">
        <v>18.595343510720426</v>
      </c>
      <c r="H10" s="62">
        <v>4.6564837873419303E-4</v>
      </c>
      <c r="I10" s="62">
        <v>15.612101872899839</v>
      </c>
      <c r="J10" s="62">
        <v>4.8320292562921489E-4</v>
      </c>
      <c r="K10" s="63">
        <v>38.510001212178778</v>
      </c>
      <c r="L10" s="63">
        <v>1.2194995697046328E-3</v>
      </c>
    </row>
    <row r="11" spans="1:12" ht="14.25" customHeight="1">
      <c r="A11" s="5" t="s">
        <v>128</v>
      </c>
      <c r="B11" s="5" t="s">
        <v>156</v>
      </c>
      <c r="C11" s="5">
        <v>0.70406931111111104</v>
      </c>
      <c r="D11" s="5">
        <v>1.0000000000000001E-5</v>
      </c>
      <c r="E11" s="5">
        <v>0.51286386538461526</v>
      </c>
      <c r="F11" s="5">
        <v>6.0000000000000002E-6</v>
      </c>
      <c r="G11" s="62">
        <v>18.599900736066001</v>
      </c>
      <c r="H11" s="62">
        <v>4.8541914809576288E-4</v>
      </c>
      <c r="I11" s="62">
        <v>15.610218260800099</v>
      </c>
      <c r="J11" s="62">
        <v>5.0354703914534064E-4</v>
      </c>
      <c r="K11" s="63">
        <v>38.506269115407875</v>
      </c>
      <c r="L11" s="63">
        <v>1.3920142474732921E-3</v>
      </c>
    </row>
    <row r="12" spans="1:12" ht="14.25" customHeight="1">
      <c r="A12" s="5" t="s">
        <v>128</v>
      </c>
      <c r="B12" s="5" t="s">
        <v>132</v>
      </c>
      <c r="C12" s="5">
        <v>0.70408781111111096</v>
      </c>
      <c r="D12" s="5">
        <v>1.1E-5</v>
      </c>
      <c r="E12" s="5">
        <v>0.51286886538461529</v>
      </c>
      <c r="F12" s="5">
        <v>5.0000000000000004E-6</v>
      </c>
      <c r="G12" s="62">
        <v>18.599942632400481</v>
      </c>
      <c r="H12" s="62">
        <v>5.5695972765944202E-4</v>
      </c>
      <c r="I12" s="62">
        <v>15.610535137933811</v>
      </c>
      <c r="J12" s="62">
        <v>4.7580179035171651E-4</v>
      </c>
      <c r="K12" s="63">
        <v>38.506224296492086</v>
      </c>
      <c r="L12" s="63">
        <v>1.320653948098278E-3</v>
      </c>
    </row>
    <row r="13" spans="1:12" ht="14.25" customHeight="1">
      <c r="A13" s="5" t="s">
        <v>194</v>
      </c>
      <c r="B13" s="5" t="s">
        <v>122</v>
      </c>
      <c r="C13" s="5">
        <v>0.704060311111111</v>
      </c>
      <c r="D13" s="5">
        <v>1.1E-5</v>
      </c>
      <c r="E13" s="5">
        <v>0.51287536538461531</v>
      </c>
      <c r="F13" s="5">
        <v>7.9999999999999996E-6</v>
      </c>
      <c r="G13" s="62">
        <v>18.582953413713859</v>
      </c>
      <c r="H13" s="62">
        <v>6.0725960092092551E-4</v>
      </c>
      <c r="I13" s="62">
        <v>15.607219498559932</v>
      </c>
      <c r="J13" s="62">
        <v>5.612351066633498E-4</v>
      </c>
      <c r="K13" s="63">
        <v>38.485680576809528</v>
      </c>
      <c r="L13" s="63">
        <v>1.7080309894645916E-3</v>
      </c>
    </row>
    <row r="14" spans="1:12" ht="14.25" customHeight="1">
      <c r="A14" s="5" t="s">
        <v>194</v>
      </c>
      <c r="B14" s="5" t="s">
        <v>124</v>
      </c>
      <c r="C14" s="5">
        <v>0.70405111111111096</v>
      </c>
      <c r="D14" s="5">
        <v>9.0000000000000002E-6</v>
      </c>
      <c r="E14" s="5">
        <v>0.51287986538461527</v>
      </c>
      <c r="F14" s="5">
        <v>6.0000000000000002E-6</v>
      </c>
      <c r="G14" s="62">
        <v>18.590536408705603</v>
      </c>
      <c r="H14" s="62">
        <v>4.0448093044681891E-4</v>
      </c>
      <c r="I14" s="62">
        <v>15.606875066178041</v>
      </c>
      <c r="J14" s="62">
        <v>3.8205705010610952E-4</v>
      </c>
      <c r="K14" s="63">
        <v>38.489191395080326</v>
      </c>
      <c r="L14" s="63">
        <v>1.0527277520728138E-3</v>
      </c>
    </row>
    <row r="15" spans="1:12" ht="14.25" customHeight="1">
      <c r="A15" s="5" t="s">
        <v>194</v>
      </c>
      <c r="B15" s="5" t="s">
        <v>195</v>
      </c>
      <c r="C15" s="5">
        <v>0.70404711111111107</v>
      </c>
      <c r="D15" s="5">
        <v>1.0000000000000001E-5</v>
      </c>
      <c r="E15" s="5">
        <v>0.51286886538461529</v>
      </c>
      <c r="F15" s="5">
        <v>3.9999999999999998E-6</v>
      </c>
      <c r="G15" s="62">
        <v>18.591460956892352</v>
      </c>
      <c r="H15" s="62">
        <v>2.9928781405853599E-4</v>
      </c>
      <c r="I15" s="62">
        <v>15.608106930023109</v>
      </c>
      <c r="J15" s="62">
        <v>3.0339378006223844E-4</v>
      </c>
      <c r="K15" s="63">
        <v>38.492675431596332</v>
      </c>
      <c r="L15" s="63">
        <v>8.7606098647773631E-4</v>
      </c>
    </row>
    <row r="16" spans="1:12" ht="14.25" customHeight="1">
      <c r="A16" s="5" t="s">
        <v>194</v>
      </c>
      <c r="B16" s="5" t="s">
        <v>126</v>
      </c>
      <c r="C16" s="5">
        <v>0.70407641111111097</v>
      </c>
      <c r="D16" s="5">
        <v>1.0000000000000001E-5</v>
      </c>
      <c r="E16" s="5">
        <v>0.51285986538461525</v>
      </c>
      <c r="F16" s="5">
        <v>5.0000000000000004E-6</v>
      </c>
      <c r="G16" s="62">
        <v>18.587385014167431</v>
      </c>
      <c r="H16" s="62">
        <v>3.822617115160336E-4</v>
      </c>
      <c r="I16" s="62">
        <v>15.608475912127702</v>
      </c>
      <c r="J16" s="62">
        <v>3.5624889152192636E-4</v>
      </c>
      <c r="K16" s="63">
        <v>38.493121366526324</v>
      </c>
      <c r="L16" s="63">
        <v>1.1093570526043962E-3</v>
      </c>
    </row>
    <row r="17" spans="1:12" ht="14.25" customHeight="1">
      <c r="A17" s="5" t="s">
        <v>194</v>
      </c>
      <c r="B17" s="5" t="s">
        <v>196</v>
      </c>
      <c r="C17" s="5">
        <v>0.70407851111111097</v>
      </c>
      <c r="D17" s="5">
        <v>1.1E-5</v>
      </c>
      <c r="E17" s="5">
        <v>0.51286286538461523</v>
      </c>
      <c r="F17" s="5">
        <v>6.0000000000000002E-6</v>
      </c>
      <c r="G17" s="62">
        <v>18.587551860382728</v>
      </c>
      <c r="H17" s="62">
        <v>3.9648941579001736E-4</v>
      </c>
      <c r="I17" s="62">
        <v>15.608429168423193</v>
      </c>
      <c r="J17" s="62">
        <v>3.8600183698468611E-4</v>
      </c>
      <c r="K17" s="63">
        <v>38.493092315893627</v>
      </c>
      <c r="L17" s="63">
        <v>1.1185442288021517E-3</v>
      </c>
    </row>
    <row r="18" spans="1:12" ht="14.25" customHeight="1"/>
    <row r="19" spans="1:12" ht="14.25" customHeight="1">
      <c r="B19" s="3" t="s">
        <v>197</v>
      </c>
    </row>
    <row r="20" spans="1:12" ht="14.25" customHeight="1">
      <c r="B20" s="5" t="s">
        <v>198</v>
      </c>
      <c r="C20" s="5">
        <v>0.70346431111111096</v>
      </c>
      <c r="D20" s="5">
        <v>1.0000000000000001E-5</v>
      </c>
      <c r="E20" s="5">
        <v>0.51298186538461532</v>
      </c>
      <c r="F20" s="5">
        <v>6.0000000000000002E-6</v>
      </c>
    </row>
    <row r="21" spans="1:12" ht="14.25" customHeight="1">
      <c r="B21" s="5" t="s">
        <v>199</v>
      </c>
      <c r="C21" s="5">
        <v>0.70346799999999998</v>
      </c>
      <c r="E21" s="5">
        <v>0.51298299999999997</v>
      </c>
    </row>
    <row r="22" spans="1:12" ht="14.25" customHeight="1"/>
    <row r="23" spans="1:12" ht="14.25" customHeight="1"/>
    <row r="24" spans="1:12" ht="14.25" customHeight="1"/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/>
  <cols>
    <col min="1" max="1" width="20.7109375" customWidth="1"/>
    <col min="2" max="2" width="10.85546875" customWidth="1"/>
    <col min="3" max="3" width="15.42578125" customWidth="1"/>
    <col min="4" max="4" width="8.28515625" customWidth="1"/>
    <col min="5" max="5" width="7" customWidth="1"/>
    <col min="6" max="6" width="9" customWidth="1"/>
    <col min="7" max="7" width="7" customWidth="1"/>
    <col min="8" max="8" width="12.140625" customWidth="1"/>
    <col min="9" max="9" width="6" customWidth="1"/>
    <col min="10" max="10" width="12.85546875" customWidth="1"/>
    <col min="11" max="11" width="5.42578125" customWidth="1"/>
    <col min="12" max="12" width="13.7109375" customWidth="1"/>
    <col min="13" max="13" width="5.42578125" customWidth="1"/>
    <col min="14" max="14" width="12.85546875" customWidth="1"/>
    <col min="15" max="15" width="5.42578125" customWidth="1"/>
    <col min="16" max="26" width="8.7109375" customWidth="1"/>
  </cols>
  <sheetData>
    <row r="1" spans="1:26" ht="14.25" customHeight="1">
      <c r="A1" s="18" t="s">
        <v>186</v>
      </c>
      <c r="B1" s="3" t="s">
        <v>200</v>
      </c>
      <c r="C1" s="3" t="s">
        <v>201</v>
      </c>
      <c r="D1" s="18" t="s">
        <v>202</v>
      </c>
      <c r="E1" s="18" t="s">
        <v>203</v>
      </c>
      <c r="F1" s="18" t="s">
        <v>204</v>
      </c>
      <c r="G1" s="18" t="s">
        <v>203</v>
      </c>
      <c r="H1" s="18" t="s">
        <v>205</v>
      </c>
      <c r="I1" s="18" t="s">
        <v>206</v>
      </c>
      <c r="J1" s="18" t="s">
        <v>207</v>
      </c>
      <c r="K1" s="18" t="s">
        <v>206</v>
      </c>
      <c r="L1" s="18" t="s">
        <v>208</v>
      </c>
      <c r="M1" s="18" t="s">
        <v>206</v>
      </c>
      <c r="N1" s="18" t="s">
        <v>209</v>
      </c>
      <c r="O1" s="18" t="s">
        <v>206</v>
      </c>
    </row>
    <row r="2" spans="1:26" ht="14.25" customHeight="1">
      <c r="A2" s="11" t="s">
        <v>74</v>
      </c>
      <c r="B2" s="11" t="s">
        <v>80</v>
      </c>
      <c r="C2" s="11">
        <v>2015</v>
      </c>
      <c r="D2" s="19">
        <v>0.20673615933976547</v>
      </c>
      <c r="E2" s="19">
        <v>2.3125645108074571E-3</v>
      </c>
      <c r="F2" s="19">
        <v>0.52552067148944881</v>
      </c>
      <c r="G2" s="19">
        <v>5.8799128003119046E-3</v>
      </c>
      <c r="H2" s="19">
        <v>1.0006258685966751</v>
      </c>
      <c r="I2" s="19">
        <v>4.0000000000000001E-3</v>
      </c>
      <c r="J2" s="19">
        <v>1.1936448603340057</v>
      </c>
      <c r="K2" s="19">
        <v>1.9050679513318302E-2</v>
      </c>
      <c r="L2" s="19">
        <v>0.84524329339650683</v>
      </c>
      <c r="M2" s="19">
        <v>5.0000000000000001E-3</v>
      </c>
      <c r="N2" s="19">
        <v>1.4121908681907309</v>
      </c>
      <c r="O2" s="19">
        <v>2.2538693488788859E-2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11" t="s">
        <v>74</v>
      </c>
      <c r="B3" s="11" t="s">
        <v>84</v>
      </c>
      <c r="C3" s="11">
        <v>2015</v>
      </c>
      <c r="D3" s="19">
        <v>0.23659557319453334</v>
      </c>
      <c r="E3" s="19">
        <v>2.6462542267109848E-3</v>
      </c>
      <c r="F3" s="19">
        <v>0.6764771267386287</v>
      </c>
      <c r="G3" s="19">
        <v>7.567457528638943E-3</v>
      </c>
      <c r="H3" s="19">
        <v>1.0017908728735685</v>
      </c>
      <c r="I3" s="19">
        <v>4.0000000000000001E-3</v>
      </c>
      <c r="J3" s="19">
        <v>1.0612116038503958</v>
      </c>
      <c r="K3" s="19">
        <v>1.6937032806687867E-2</v>
      </c>
      <c r="L3" s="19">
        <v>0.85299572553911129</v>
      </c>
      <c r="M3" s="19">
        <v>5.0000000000000001E-3</v>
      </c>
      <c r="N3" s="19">
        <v>1.2440995565126516</v>
      </c>
      <c r="O3" s="19">
        <v>1.985594100836004E-2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A4" s="11" t="s">
        <v>74</v>
      </c>
      <c r="B4" s="11" t="s">
        <v>88</v>
      </c>
      <c r="C4" s="11">
        <v>2015</v>
      </c>
      <c r="D4" s="19">
        <v>0.18705323880870783</v>
      </c>
      <c r="E4" s="19">
        <v>2.0931345500332581E-3</v>
      </c>
      <c r="F4" s="19">
        <v>0.53436405895774153</v>
      </c>
      <c r="G4" s="19">
        <v>5.9795832662317598E-3</v>
      </c>
      <c r="H4" s="19">
        <v>1.0003298228065085</v>
      </c>
      <c r="I4" s="19">
        <v>4.0000000000000001E-3</v>
      </c>
      <c r="J4" s="19">
        <v>1.0621270870094766</v>
      </c>
      <c r="K4" s="19">
        <v>1.6951644001417635E-2</v>
      </c>
      <c r="L4" s="19">
        <v>0.89226462510938398</v>
      </c>
      <c r="M4" s="19">
        <v>5.0000000000000001E-3</v>
      </c>
      <c r="N4" s="19">
        <v>1.1903722921653079</v>
      </c>
      <c r="O4" s="19">
        <v>1.899844903000554E-2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>
      <c r="A5" s="11" t="s">
        <v>74</v>
      </c>
      <c r="B5" s="11" t="s">
        <v>90</v>
      </c>
      <c r="C5" s="11">
        <v>2015</v>
      </c>
      <c r="D5" s="19">
        <v>0.22058826079653207</v>
      </c>
      <c r="E5" s="19">
        <v>2.4682419276652991E-3</v>
      </c>
      <c r="F5" s="19">
        <v>0.72414782039298808</v>
      </c>
      <c r="G5" s="19">
        <v>8.0987811732425932E-3</v>
      </c>
      <c r="H5" s="19">
        <v>0.99902793428072056</v>
      </c>
      <c r="I5" s="19">
        <v>4.0000000000000001E-3</v>
      </c>
      <c r="J5" s="19">
        <v>0.92428022418280897</v>
      </c>
      <c r="K5" s="19">
        <v>1.4751595650242691E-2</v>
      </c>
      <c r="L5" s="19">
        <v>0.86724465904678716</v>
      </c>
      <c r="M5" s="19">
        <v>5.0000000000000001E-3</v>
      </c>
      <c r="N5" s="19">
        <v>1.0657664069084163</v>
      </c>
      <c r="O5" s="19">
        <v>1.7009727873627475E-2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1" t="s">
        <v>74</v>
      </c>
      <c r="B6" s="11" t="s">
        <v>96</v>
      </c>
      <c r="C6" s="11">
        <v>2015</v>
      </c>
      <c r="D6" s="19">
        <v>0.18351593944657113</v>
      </c>
      <c r="E6" s="19">
        <v>2.0532907641352106E-3</v>
      </c>
      <c r="F6" s="19">
        <v>0.51678168552794956</v>
      </c>
      <c r="G6" s="19">
        <v>5.7821350224135371E-3</v>
      </c>
      <c r="H6" s="19">
        <v>1.0000962609151176</v>
      </c>
      <c r="I6" s="19">
        <v>4.0000000000000001E-3</v>
      </c>
      <c r="J6" s="19">
        <v>1.0774947666184005</v>
      </c>
      <c r="K6" s="19">
        <v>1.7196913552084126E-2</v>
      </c>
      <c r="L6" s="19">
        <v>0.83935605001199254</v>
      </c>
      <c r="M6" s="19">
        <v>5.0000000000000001E-3</v>
      </c>
      <c r="N6" s="19">
        <v>1.2837159708362207</v>
      </c>
      <c r="O6" s="19">
        <v>2.0488222550892936E-2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>
      <c r="A7" s="11" t="s">
        <v>74</v>
      </c>
      <c r="B7" s="11" t="s">
        <v>104</v>
      </c>
      <c r="C7" s="11">
        <v>2015</v>
      </c>
      <c r="D7" s="19">
        <v>0.1847573253544687</v>
      </c>
      <c r="E7" s="19">
        <v>2.0665930742245634E-3</v>
      </c>
      <c r="F7" s="19">
        <v>0.47299985888885421</v>
      </c>
      <c r="G7" s="19">
        <v>5.2932713081588981E-3</v>
      </c>
      <c r="H7" s="19">
        <v>0.99979959146124542</v>
      </c>
      <c r="I7" s="19">
        <v>4.0000000000000001E-3</v>
      </c>
      <c r="J7" s="19">
        <v>1.185193190694434</v>
      </c>
      <c r="K7" s="19">
        <v>1.8915790104271708E-2</v>
      </c>
      <c r="L7" s="19">
        <v>0.85223379331736648</v>
      </c>
      <c r="M7" s="19">
        <v>5.0000000000000001E-3</v>
      </c>
      <c r="N7" s="19">
        <v>1.3906902072974658</v>
      </c>
      <c r="O7" s="19">
        <v>2.2195541003649902E-2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>
      <c r="A8" s="11" t="s">
        <v>128</v>
      </c>
      <c r="B8" s="11" t="s">
        <v>156</v>
      </c>
      <c r="C8" s="11">
        <v>2015</v>
      </c>
      <c r="D8" s="19">
        <v>0.23529296246287779</v>
      </c>
      <c r="E8" s="19">
        <v>7.5445893682613242E-3</v>
      </c>
      <c r="F8" s="19">
        <v>0.67451428447206185</v>
      </c>
      <c r="G8" s="19">
        <v>2.6335426783974415E-3</v>
      </c>
      <c r="H8" s="19">
        <v>1.0031949604032402</v>
      </c>
      <c r="I8" s="19">
        <v>4.0000000000000001E-3</v>
      </c>
      <c r="J8" s="19">
        <v>1.0584400843115556</v>
      </c>
      <c r="K8" s="19">
        <v>1.6892799104992976E-2</v>
      </c>
      <c r="L8" s="19">
        <v>0.82274492073430172</v>
      </c>
      <c r="M8" s="19">
        <v>4.9364695244180391E-3</v>
      </c>
      <c r="N8" s="19">
        <v>1.2864741642730475</v>
      </c>
      <c r="O8" s="19">
        <v>2.0532243565741026E-2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>
      <c r="A9" s="11" t="s">
        <v>128</v>
      </c>
      <c r="B9" s="11" t="s">
        <v>132</v>
      </c>
      <c r="C9" s="11">
        <v>2015</v>
      </c>
      <c r="D9" s="19">
        <v>0.23466751605068201</v>
      </c>
      <c r="E9" s="19">
        <v>7.5559778551188552E-3</v>
      </c>
      <c r="F9" s="19">
        <v>0.67504557792165854</v>
      </c>
      <c r="G9" s="19">
        <v>2.6252105977545631E-3</v>
      </c>
      <c r="H9" s="19">
        <v>1.0037464747801013</v>
      </c>
      <c r="I9" s="19">
        <v>4.0000000000000001E-3</v>
      </c>
      <c r="J9" s="19">
        <v>1.0547957518302804</v>
      </c>
      <c r="K9" s="19">
        <v>1.6834635230408842E-2</v>
      </c>
      <c r="L9" s="19">
        <v>0.82475362283262654</v>
      </c>
      <c r="M9" s="19">
        <v>4.9485217370068193E-3</v>
      </c>
      <c r="N9" s="19">
        <v>1.2789222412962205</v>
      </c>
      <c r="O9" s="19">
        <v>2.0411714194828363E-2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>
      <c r="A10" s="11" t="s">
        <v>194</v>
      </c>
      <c r="B10" s="11" t="s">
        <v>122</v>
      </c>
      <c r="C10" s="11">
        <v>2016</v>
      </c>
      <c r="D10" s="19">
        <v>0.73917073022092772</v>
      </c>
      <c r="E10" s="19">
        <v>8.2711719376834959E-3</v>
      </c>
      <c r="F10" s="7">
        <v>2.6106938957426036</v>
      </c>
      <c r="G10" s="7">
        <v>2.9229464643145495E-2</v>
      </c>
      <c r="H10" s="19">
        <v>1.0056042756547519</v>
      </c>
      <c r="I10" s="19">
        <v>4.0000000000000001E-3</v>
      </c>
      <c r="J10" s="19">
        <v>0.85908730203373296</v>
      </c>
      <c r="K10" s="19">
        <v>1.4E-2</v>
      </c>
      <c r="L10" s="19">
        <v>0.80650720063562698</v>
      </c>
      <c r="M10" s="19">
        <v>5.0000000000000001E-3</v>
      </c>
      <c r="N10" s="19">
        <v>1.0651948319328908</v>
      </c>
      <c r="O10" s="19">
        <v>1.7000000000000001E-2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>
      <c r="A11" s="11" t="s">
        <v>194</v>
      </c>
      <c r="B11" s="11" t="s">
        <v>124</v>
      </c>
      <c r="C11" s="11">
        <v>2016</v>
      </c>
      <c r="D11" s="7">
        <v>1.0650166292951153</v>
      </c>
      <c r="E11" s="7">
        <v>1.1941810790547326E-2</v>
      </c>
      <c r="F11" s="7">
        <v>3.772690568646039</v>
      </c>
      <c r="G11" s="7">
        <v>4.2447805524008182E-2</v>
      </c>
      <c r="H11" s="19">
        <v>0.99759802104314999</v>
      </c>
      <c r="I11" s="19">
        <v>4.0000000000000001E-3</v>
      </c>
      <c r="J11" s="19">
        <v>0.85655192386055423</v>
      </c>
      <c r="K11" s="19">
        <v>1.4E-2</v>
      </c>
      <c r="L11" s="19">
        <v>0.81669257483714897</v>
      </c>
      <c r="M11" s="19">
        <v>5.0000000000000001E-3</v>
      </c>
      <c r="N11" s="19">
        <v>1.0488058178211714</v>
      </c>
      <c r="O11" s="19">
        <v>1.7000000000000001E-2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>
      <c r="A12" s="11" t="s">
        <v>194</v>
      </c>
      <c r="B12" s="11" t="s">
        <v>126</v>
      </c>
      <c r="C12" s="11">
        <v>2016</v>
      </c>
      <c r="D12" s="19">
        <v>0.74830366972723583</v>
      </c>
      <c r="E12" s="19">
        <v>8.3897936821142813E-3</v>
      </c>
      <c r="F12" s="7">
        <v>2.7038811120466231</v>
      </c>
      <c r="G12" s="7">
        <v>3.0398562576832766E-2</v>
      </c>
      <c r="H12" s="19">
        <v>1.014528991087863</v>
      </c>
      <c r="I12" s="19">
        <v>4.0000000000000001E-3</v>
      </c>
      <c r="J12" s="19">
        <v>0.83972827203391909</v>
      </c>
      <c r="K12" s="19">
        <v>1.4E-2</v>
      </c>
      <c r="L12" s="19">
        <v>0.80489536937920969</v>
      </c>
      <c r="M12" s="19">
        <v>5.0000000000000001E-3</v>
      </c>
      <c r="N12" s="19">
        <v>1.0432763114062575</v>
      </c>
      <c r="O12" s="19">
        <v>1.7000000000000001E-2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</row>
    <row r="14" spans="1:26" ht="14.25" customHeight="1">
      <c r="A14" s="3" t="s">
        <v>210</v>
      </c>
      <c r="D14" s="11"/>
      <c r="E14" s="11"/>
      <c r="F14" s="11"/>
      <c r="G14" s="11"/>
      <c r="H14" s="11"/>
      <c r="I14" s="11"/>
      <c r="J14" s="19"/>
      <c r="K14" s="19"/>
      <c r="L14" s="19"/>
      <c r="M14" s="19"/>
      <c r="N14" s="19"/>
      <c r="O14" s="19"/>
    </row>
    <row r="15" spans="1:26" ht="14.25" customHeight="1">
      <c r="A15" s="11" t="s">
        <v>170</v>
      </c>
      <c r="B15" s="11">
        <v>40.799999999999997</v>
      </c>
      <c r="C15" s="11">
        <v>2015</v>
      </c>
      <c r="D15" s="7">
        <v>1.6043068660170117</v>
      </c>
      <c r="E15" s="7">
        <v>1.7975332883594524E-2</v>
      </c>
      <c r="F15" s="7">
        <v>5.522860358566958</v>
      </c>
      <c r="G15" s="7">
        <v>6.1945297820219916E-2</v>
      </c>
      <c r="H15" s="19">
        <v>1.0054699206253681</v>
      </c>
      <c r="I15" s="19">
        <v>4.4965981838922956E-3</v>
      </c>
      <c r="J15" s="19">
        <v>0.88139761684381779</v>
      </c>
      <c r="K15" s="19">
        <v>1.4067185372819212E-2</v>
      </c>
      <c r="L15" s="19">
        <v>0.88000176533950625</v>
      </c>
      <c r="M15" s="19">
        <v>5.2800105920573484E-3</v>
      </c>
      <c r="N15" s="19">
        <v>1.0015861917092552</v>
      </c>
      <c r="O15" s="19">
        <v>1.5985405855853105E-2</v>
      </c>
    </row>
    <row r="16" spans="1:26" ht="14.25" customHeight="1">
      <c r="A16" s="11" t="s">
        <v>170</v>
      </c>
      <c r="B16" s="11">
        <v>41.1</v>
      </c>
      <c r="C16" s="11">
        <v>2015</v>
      </c>
      <c r="D16" s="7">
        <v>1.6400192289678213</v>
      </c>
      <c r="E16" s="7">
        <v>1.8355894126799031E-2</v>
      </c>
      <c r="F16" s="7">
        <v>5.7060256146452168</v>
      </c>
      <c r="G16" s="7">
        <v>6.456214056001848E-2</v>
      </c>
      <c r="H16" s="19">
        <v>1.0022593751547582</v>
      </c>
      <c r="I16" s="19">
        <v>4.4822401881240799E-3</v>
      </c>
      <c r="J16" s="19">
        <v>0.8720948372619467</v>
      </c>
      <c r="K16" s="19">
        <v>1.3918712172645155E-2</v>
      </c>
      <c r="L16" s="19">
        <v>0.87259550809912945</v>
      </c>
      <c r="M16" s="19">
        <v>5.235573048613309E-3</v>
      </c>
      <c r="N16" s="19">
        <v>0.99942622803746328</v>
      </c>
      <c r="O16" s="19">
        <v>1.5950932641133821E-2</v>
      </c>
    </row>
    <row r="17" spans="1:15" ht="14.25" customHeight="1">
      <c r="A17" s="11" t="s">
        <v>170</v>
      </c>
      <c r="B17" s="11">
        <v>49.3</v>
      </c>
      <c r="C17" s="11">
        <v>2016</v>
      </c>
      <c r="D17" s="7">
        <v>1.7181177072476475</v>
      </c>
      <c r="E17" s="7">
        <v>1.9366740682827916E-2</v>
      </c>
      <c r="F17" s="7">
        <v>5.9856473377334893</v>
      </c>
      <c r="G17" s="7">
        <v>6.7333618476099893E-2</v>
      </c>
      <c r="H17" s="19">
        <v>1.0088510923022782</v>
      </c>
      <c r="I17" s="19">
        <v>4.511719243546616E-3</v>
      </c>
      <c r="J17" s="19">
        <v>0.87094409815867402</v>
      </c>
      <c r="K17" s="19">
        <v>1.3900346272808579E-2</v>
      </c>
      <c r="L17" s="19">
        <v>0.87360125001490674</v>
      </c>
      <c r="M17" s="19">
        <v>5.2416075000974354E-3</v>
      </c>
      <c r="N17" s="19">
        <v>0.99695839279512544</v>
      </c>
      <c r="O17" s="19">
        <v>1.5911545768245397E-2</v>
      </c>
    </row>
    <row r="18" spans="1:15" ht="14.25" customHeight="1">
      <c r="A18" s="11" t="s">
        <v>170</v>
      </c>
      <c r="B18" s="11">
        <v>49.4</v>
      </c>
      <c r="C18" s="11">
        <v>2016</v>
      </c>
      <c r="D18" s="7">
        <v>1.7225399971726909</v>
      </c>
      <c r="E18" s="7">
        <v>1.9384135603527704E-2</v>
      </c>
      <c r="F18" s="7">
        <v>5.8597145550953931</v>
      </c>
      <c r="G18" s="7">
        <v>6.6081206453843785E-2</v>
      </c>
      <c r="H18" s="19">
        <v>1.0061809890463425</v>
      </c>
      <c r="I18" s="19">
        <v>4.4997781786112736E-3</v>
      </c>
      <c r="J18" s="19">
        <v>0.89195171844958143</v>
      </c>
      <c r="K18" s="19">
        <v>1.4235629785305896E-2</v>
      </c>
      <c r="L18" s="19">
        <v>0.87272555253280881</v>
      </c>
      <c r="M18" s="19">
        <v>5.2363533152122834E-3</v>
      </c>
      <c r="N18" s="19">
        <v>1.022030025202052</v>
      </c>
      <c r="O18" s="19">
        <v>1.631169128025586E-2</v>
      </c>
    </row>
    <row r="19" spans="1:15" ht="14.25" customHeight="1">
      <c r="A19" s="4" t="s">
        <v>211</v>
      </c>
      <c r="B19" s="4"/>
      <c r="C19" s="4"/>
      <c r="D19" s="22">
        <f>AVERAGE(D15:D18)</f>
        <v>1.6712459498512926</v>
      </c>
      <c r="E19" s="4"/>
      <c r="F19" s="22">
        <f>AVERAGE(F15:F18)</f>
        <v>5.7685619665102648</v>
      </c>
      <c r="G19" s="4"/>
      <c r="H19" s="23">
        <f>AVERAGE(H15:H18)</f>
        <v>1.0056903442821867</v>
      </c>
      <c r="I19" s="4"/>
      <c r="J19" s="23">
        <f>AVERAGE(J15:J18)</f>
        <v>0.87909706767850504</v>
      </c>
      <c r="K19" s="23"/>
      <c r="L19" s="23">
        <f>AVERAGE(L15:L18)</f>
        <v>0.87473101899658778</v>
      </c>
      <c r="M19" s="23"/>
      <c r="N19" s="23">
        <f>AVERAGE(N15:N18)</f>
        <v>1.005000209435974</v>
      </c>
      <c r="O19" s="23"/>
    </row>
    <row r="20" spans="1:15" ht="14.25" customHeight="1">
      <c r="A20" s="11" t="s">
        <v>212</v>
      </c>
      <c r="B20" s="11"/>
      <c r="C20" s="11"/>
      <c r="D20" s="7">
        <v>1.6850000000000001</v>
      </c>
      <c r="E20" s="7">
        <f>(D20/100)*1.4</f>
        <v>2.359E-2</v>
      </c>
      <c r="F20" s="7">
        <v>5.827</v>
      </c>
      <c r="G20" s="7">
        <f>(F20/100)*1.7</f>
        <v>9.9059000000000008E-2</v>
      </c>
      <c r="H20" s="11">
        <v>1.0029999999999999</v>
      </c>
      <c r="I20" s="11">
        <v>3.0000000000000001E-3</v>
      </c>
      <c r="J20" s="5">
        <v>0.877</v>
      </c>
      <c r="K20" s="19">
        <v>1.4999999999999999E-2</v>
      </c>
      <c r="L20" s="19">
        <v>0.879</v>
      </c>
      <c r="M20" s="19">
        <v>5.0000000000000001E-3</v>
      </c>
      <c r="N20" s="19">
        <f>1/1.003</f>
        <v>0.99700897308075787</v>
      </c>
      <c r="O20" s="19">
        <f>(N20/100)*1.8</f>
        <v>1.7946161515453644E-2</v>
      </c>
    </row>
    <row r="21" spans="1:15" ht="14.25" customHeight="1">
      <c r="A21" s="11" t="s">
        <v>169</v>
      </c>
      <c r="B21" s="11"/>
      <c r="C21" s="11"/>
      <c r="D21" s="8">
        <f>((D19-D20)/D20)*100</f>
        <v>-0.81626410378085779</v>
      </c>
      <c r="E21" s="11"/>
      <c r="F21" s="8">
        <f>((F19-F20)/F20)*100</f>
        <v>-1.002883704989449</v>
      </c>
      <c r="G21" s="11"/>
      <c r="H21" s="8">
        <f>((H19-H20)/H20)*100</f>
        <v>0.26822973900167907</v>
      </c>
      <c r="I21" s="11"/>
      <c r="J21" s="8">
        <f>((J19-J20)/J20)*100</f>
        <v>0.239118321380278</v>
      </c>
      <c r="K21" s="19"/>
      <c r="L21" s="8">
        <f>((L19-L20)/L20)*100</f>
        <v>-0.48566336785121961</v>
      </c>
      <c r="M21" s="19"/>
      <c r="N21" s="8">
        <f>((N19-N20)/N20)*100</f>
        <v>0.80152100642817936</v>
      </c>
      <c r="O21" s="19"/>
    </row>
    <row r="22" spans="1:15" ht="14.25" customHeight="1">
      <c r="A22" s="11"/>
      <c r="B22" s="11"/>
      <c r="C22" s="11"/>
      <c r="D22" s="11"/>
      <c r="E22" s="11"/>
      <c r="F22" s="11"/>
      <c r="G22" s="11"/>
      <c r="H22" s="11"/>
      <c r="I22" s="11"/>
      <c r="J22" s="8"/>
      <c r="K22" s="19"/>
      <c r="L22" s="8"/>
      <c r="M22" s="19"/>
      <c r="N22" s="8"/>
      <c r="O22" s="19"/>
    </row>
    <row r="23" spans="1:15" ht="14.25" customHeight="1">
      <c r="A23" s="11" t="s">
        <v>213</v>
      </c>
      <c r="B23" s="11">
        <v>49.1</v>
      </c>
      <c r="C23" s="11">
        <v>2016</v>
      </c>
      <c r="D23" s="7">
        <v>10.769129608109983</v>
      </c>
      <c r="E23" s="7">
        <v>0.12173068176743093</v>
      </c>
      <c r="F23" s="7">
        <v>30.427174436554612</v>
      </c>
      <c r="G23" s="7">
        <v>0.34426984674427791</v>
      </c>
      <c r="H23" s="19">
        <v>0.99889197023110454</v>
      </c>
      <c r="I23" s="19">
        <v>4.4671806958255997E-3</v>
      </c>
      <c r="J23" s="19">
        <v>1.0739089746961541</v>
      </c>
      <c r="K23" s="19">
        <v>1.7139683988004629E-2</v>
      </c>
      <c r="L23" s="19">
        <v>1.0740780378178052</v>
      </c>
      <c r="M23" s="19">
        <v>6.4444682269199482E-3</v>
      </c>
      <c r="N23" s="19">
        <v>0.99984259698485722</v>
      </c>
      <c r="O23" s="19">
        <v>1.595757792685825E-2</v>
      </c>
    </row>
    <row r="24" spans="1:15" ht="14.25" customHeight="1">
      <c r="A24" s="11" t="s">
        <v>213</v>
      </c>
      <c r="B24" s="11">
        <v>49.2</v>
      </c>
      <c r="C24" s="11">
        <v>2016</v>
      </c>
      <c r="D24" s="7">
        <v>10.845848983791868</v>
      </c>
      <c r="E24" s="7">
        <v>0.12391009273714178</v>
      </c>
      <c r="F24" s="7">
        <v>30.657522312231656</v>
      </c>
      <c r="G24" s="7">
        <v>0.34799966874512966</v>
      </c>
      <c r="H24" s="19">
        <v>1.0019680527475356</v>
      </c>
      <c r="I24" s="19">
        <v>4.4809373548334759E-3</v>
      </c>
      <c r="J24" s="19">
        <v>1.0734331233660173</v>
      </c>
      <c r="K24" s="19">
        <v>1.713208935788094E-2</v>
      </c>
      <c r="L24" s="19">
        <v>1.07091434697781</v>
      </c>
      <c r="M24" s="19">
        <v>6.4254860818806813E-3</v>
      </c>
      <c r="N24" s="19">
        <v>1.002351986781497</v>
      </c>
      <c r="O24" s="19">
        <v>1.5997628014069294E-2</v>
      </c>
    </row>
    <row r="25" spans="1:15" ht="14.25" customHeight="1">
      <c r="A25" s="4" t="s">
        <v>214</v>
      </c>
      <c r="B25" s="4"/>
      <c r="C25" s="4"/>
      <c r="D25" s="22">
        <f>(D23+D24)/2</f>
        <v>10.807489295950926</v>
      </c>
      <c r="E25" s="4"/>
      <c r="F25" s="22">
        <f>(F23+F24)/2</f>
        <v>30.542348374393136</v>
      </c>
      <c r="G25" s="4"/>
      <c r="H25" s="23">
        <f>(H23+H24)/2</f>
        <v>1.0004300114893201</v>
      </c>
      <c r="I25" s="4"/>
      <c r="J25" s="23">
        <f>(J23+J24)/2</f>
        <v>1.0736710490310857</v>
      </c>
      <c r="K25" s="23"/>
      <c r="L25" s="23">
        <f>(L23+L24)/2</f>
        <v>1.0724961923978076</v>
      </c>
      <c r="M25" s="23"/>
      <c r="N25" s="23">
        <f>(N23+N24)/2</f>
        <v>1.0010972918831771</v>
      </c>
      <c r="O25" s="23"/>
    </row>
    <row r="26" spans="1:15" ht="14.25" customHeight="1">
      <c r="A26" s="11" t="s">
        <v>215</v>
      </c>
      <c r="B26" s="11"/>
      <c r="C26" s="11"/>
      <c r="D26" s="7">
        <v>10.635</v>
      </c>
      <c r="E26" s="7">
        <f>(D26/100)*2.3</f>
        <v>0.24460499999999999</v>
      </c>
      <c r="F26" s="11">
        <v>30.06</v>
      </c>
      <c r="G26" s="7">
        <f>(F26/100)*2.6</f>
        <v>0.78155999999999992</v>
      </c>
      <c r="H26" s="11">
        <v>1.002</v>
      </c>
      <c r="I26" s="11">
        <v>3.0000000000000001E-3</v>
      </c>
      <c r="J26" s="5">
        <v>1.073</v>
      </c>
      <c r="K26" s="19">
        <v>4.4999999999999998E-2</v>
      </c>
      <c r="L26" s="19">
        <v>1.077</v>
      </c>
      <c r="M26" s="19">
        <v>6.0000000000000001E-3</v>
      </c>
      <c r="N26" s="19">
        <f>1/1.003</f>
        <v>0.99700897308075787</v>
      </c>
      <c r="O26" s="19">
        <f>(N26/100)*1.3</f>
        <v>1.2961116650049852E-2</v>
      </c>
    </row>
    <row r="27" spans="1:15" ht="14.25" customHeight="1">
      <c r="A27" s="24" t="s">
        <v>169</v>
      </c>
      <c r="B27" s="24"/>
      <c r="C27" s="24"/>
      <c r="D27" s="8">
        <f>((D25-D26)/D26)*100</f>
        <v>1.6219021716119091</v>
      </c>
      <c r="E27" s="24"/>
      <c r="F27" s="8">
        <f>((F25-F26)/F26)*100</f>
        <v>1.6046186772892115</v>
      </c>
      <c r="G27" s="24"/>
      <c r="H27" s="8">
        <f>((H25-H26)/H26)*100</f>
        <v>-0.15668548010777539</v>
      </c>
      <c r="I27" s="24"/>
      <c r="J27" s="8">
        <f>((J25-J26)/J26)*100</f>
        <v>6.2539518274531622E-2</v>
      </c>
      <c r="K27" s="24"/>
      <c r="L27" s="8">
        <f>((L25-L26)/L26)*100</f>
        <v>-0.41818083585815952</v>
      </c>
      <c r="M27" s="24"/>
      <c r="N27" s="8">
        <f>((N25-N26)/N26)*100</f>
        <v>0.41005837588264787</v>
      </c>
      <c r="O27" s="24"/>
    </row>
    <row r="28" spans="1:15" ht="14.25" customHeight="1">
      <c r="A28" s="24"/>
      <c r="B28" s="24"/>
      <c r="C28" s="24"/>
      <c r="H28" s="24"/>
      <c r="I28" s="24"/>
      <c r="J28" s="24"/>
      <c r="K28" s="24"/>
      <c r="L28" s="24"/>
      <c r="M28" s="24"/>
      <c r="N28" s="24"/>
      <c r="O28" s="24"/>
    </row>
    <row r="29" spans="1:15" ht="14.25" customHeight="1"/>
    <row r="30" spans="1:15" ht="14.25" customHeight="1">
      <c r="A30" s="5" t="s">
        <v>216</v>
      </c>
    </row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954"/>
  <sheetViews>
    <sheetView workbookViewId="0">
      <selection activeCell="AB12" sqref="AB12"/>
    </sheetView>
  </sheetViews>
  <sheetFormatPr defaultColWidth="14.42578125" defaultRowHeight="15" customHeight="1"/>
  <cols>
    <col min="1" max="1" width="15" bestFit="1" customWidth="1"/>
    <col min="2" max="2" width="9.140625" bestFit="1" customWidth="1"/>
    <col min="3" max="3" width="14.42578125" customWidth="1"/>
    <col min="4" max="4" width="6.140625" bestFit="1" customWidth="1"/>
    <col min="5" max="5" width="7.140625" bestFit="1" customWidth="1"/>
    <col min="6" max="6" width="8" bestFit="1" customWidth="1"/>
    <col min="7" max="7" width="5.42578125" bestFit="1" customWidth="1"/>
    <col min="8" max="8" width="7.140625" bestFit="1" customWidth="1"/>
    <col min="9" max="9" width="7.85546875" bestFit="1" customWidth="1"/>
    <col min="10" max="10" width="8" bestFit="1" customWidth="1"/>
    <col min="11" max="11" width="7" bestFit="1" customWidth="1"/>
    <col min="12" max="13" width="7.140625" bestFit="1" customWidth="1"/>
    <col min="14" max="14" width="4.42578125" bestFit="1" customWidth="1"/>
    <col min="15" max="15" width="7.28515625" bestFit="1" customWidth="1"/>
    <col min="16" max="16" width="8.42578125" bestFit="1" customWidth="1"/>
    <col min="17" max="17" width="7.42578125" bestFit="1" customWidth="1"/>
    <col min="18" max="18" width="1.7109375" customWidth="1"/>
    <col min="19" max="19" width="4.42578125" bestFit="1" customWidth="1"/>
    <col min="20" max="20" width="5.140625" bestFit="1" customWidth="1"/>
    <col min="21" max="21" width="5.42578125" bestFit="1" customWidth="1"/>
    <col min="22" max="22" width="4.42578125" bestFit="1" customWidth="1"/>
    <col min="23" max="25" width="5.42578125" bestFit="1" customWidth="1"/>
    <col min="26" max="26" width="3.42578125" customWidth="1"/>
    <col min="28" max="28" width="15.42578125" customWidth="1"/>
    <col min="29" max="29" width="8.7109375" customWidth="1"/>
    <col min="30" max="30" width="16.140625" customWidth="1"/>
    <col min="31" max="31" width="8.28515625" bestFit="1" customWidth="1"/>
    <col min="32" max="32" width="13.42578125" customWidth="1"/>
    <col min="33" max="40" width="8.7109375" customWidth="1"/>
    <col min="41" max="43" width="10.7109375" customWidth="1"/>
    <col min="44" max="44" width="10.7109375" style="79" customWidth="1"/>
    <col min="45" max="45" width="8.7109375" customWidth="1"/>
    <col min="46" max="46" width="15.42578125" customWidth="1"/>
    <col min="47" max="47" width="12.85546875" customWidth="1"/>
    <col min="48" max="49" width="16" customWidth="1"/>
    <col min="50" max="61" width="8.7109375" customWidth="1"/>
  </cols>
  <sheetData>
    <row r="1" spans="1:61" ht="18" customHeight="1">
      <c r="A1" s="105" t="s">
        <v>217</v>
      </c>
      <c r="B1" s="106"/>
      <c r="C1" s="106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B1" s="116" t="s">
        <v>218</v>
      </c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8"/>
      <c r="AS1" s="24"/>
      <c r="AT1" s="110" t="s">
        <v>219</v>
      </c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2"/>
    </row>
    <row r="2" spans="1:61" ht="15" customHeight="1">
      <c r="A2" s="84"/>
      <c r="B2" s="84"/>
      <c r="C2" s="84"/>
      <c r="D2" s="85"/>
      <c r="E2" s="103" t="s">
        <v>220</v>
      </c>
      <c r="F2" s="103"/>
      <c r="G2" s="103"/>
      <c r="H2" s="103"/>
      <c r="I2" s="103"/>
      <c r="J2" s="103"/>
      <c r="K2" s="103"/>
      <c r="L2" s="103"/>
      <c r="M2" s="104"/>
      <c r="Z2" s="100"/>
      <c r="AB2" s="25"/>
      <c r="AC2" s="26"/>
      <c r="AD2" s="27"/>
      <c r="AE2" s="27"/>
      <c r="AF2" s="27"/>
      <c r="AG2" s="119" t="s">
        <v>220</v>
      </c>
      <c r="AH2" s="120"/>
      <c r="AI2" s="120"/>
      <c r="AJ2" s="120"/>
      <c r="AK2" s="120"/>
      <c r="AL2" s="120"/>
      <c r="AM2" s="120"/>
      <c r="AN2" s="120"/>
      <c r="AO2" s="121"/>
      <c r="AP2" s="92"/>
      <c r="AQ2" s="92"/>
      <c r="AR2" s="93"/>
      <c r="AS2" s="28"/>
      <c r="AT2" s="25"/>
      <c r="AU2" s="26"/>
      <c r="AV2" s="26"/>
      <c r="AW2" s="26"/>
      <c r="AX2" s="113" t="s">
        <v>220</v>
      </c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5"/>
    </row>
    <row r="3" spans="1:61" s="61" customFormat="1" ht="15" customHeight="1">
      <c r="A3" s="61" t="s">
        <v>228</v>
      </c>
      <c r="B3" s="61" t="s">
        <v>187</v>
      </c>
      <c r="C3" s="61" t="s">
        <v>306</v>
      </c>
      <c r="D3" s="61" t="s">
        <v>307</v>
      </c>
      <c r="E3" s="80" t="s">
        <v>308</v>
      </c>
      <c r="F3" s="81" t="s">
        <v>309</v>
      </c>
      <c r="G3" s="80" t="s">
        <v>25</v>
      </c>
      <c r="H3" s="80" t="s">
        <v>310</v>
      </c>
      <c r="I3" s="80" t="s">
        <v>311</v>
      </c>
      <c r="J3" s="81" t="s">
        <v>312</v>
      </c>
      <c r="K3" s="81" t="s">
        <v>313</v>
      </c>
      <c r="L3" s="81" t="s">
        <v>314</v>
      </c>
      <c r="M3" s="82" t="s">
        <v>315</v>
      </c>
      <c r="N3" s="80" t="s">
        <v>227</v>
      </c>
      <c r="O3" s="83" t="s">
        <v>316</v>
      </c>
      <c r="P3" s="83" t="s">
        <v>317</v>
      </c>
      <c r="Q3" s="83" t="s">
        <v>318</v>
      </c>
      <c r="R3" s="80"/>
      <c r="S3" s="80" t="s">
        <v>319</v>
      </c>
      <c r="T3" s="80" t="s">
        <v>320</v>
      </c>
      <c r="U3" s="81" t="s">
        <v>321</v>
      </c>
      <c r="V3" s="80" t="s">
        <v>322</v>
      </c>
      <c r="W3" s="81" t="s">
        <v>323</v>
      </c>
      <c r="X3" s="81" t="s">
        <v>324</v>
      </c>
      <c r="Y3" s="81" t="s">
        <v>325</v>
      </c>
      <c r="Z3" s="101" t="s">
        <v>231</v>
      </c>
      <c r="AB3" s="29" t="s">
        <v>228</v>
      </c>
      <c r="AC3" s="30" t="s">
        <v>187</v>
      </c>
      <c r="AD3" s="31" t="s">
        <v>222</v>
      </c>
      <c r="AE3" s="31" t="s">
        <v>375</v>
      </c>
      <c r="AF3" s="32" t="s">
        <v>221</v>
      </c>
      <c r="AG3" s="91" t="s">
        <v>16</v>
      </c>
      <c r="AH3" s="18" t="s">
        <v>17</v>
      </c>
      <c r="AI3" s="18" t="s">
        <v>23</v>
      </c>
      <c r="AJ3" s="18" t="s">
        <v>21</v>
      </c>
      <c r="AK3" s="18" t="s">
        <v>24</v>
      </c>
      <c r="AL3" s="18" t="s">
        <v>22</v>
      </c>
      <c r="AM3" s="18" t="s">
        <v>223</v>
      </c>
      <c r="AN3" s="18" t="s">
        <v>25</v>
      </c>
      <c r="AO3" s="18" t="s">
        <v>28</v>
      </c>
      <c r="AP3" s="18" t="s">
        <v>369</v>
      </c>
      <c r="AQ3" s="18" t="s">
        <v>370</v>
      </c>
      <c r="AR3" s="94" t="s">
        <v>371</v>
      </c>
      <c r="AS3" s="24"/>
      <c r="AT3" s="33" t="s">
        <v>228</v>
      </c>
      <c r="AU3" s="34" t="s">
        <v>187</v>
      </c>
      <c r="AV3" s="32" t="s">
        <v>229</v>
      </c>
      <c r="AW3" s="32" t="s">
        <v>221</v>
      </c>
      <c r="AX3" s="33" t="s">
        <v>16</v>
      </c>
      <c r="AY3" s="32" t="s">
        <v>20</v>
      </c>
      <c r="AZ3" s="32" t="s">
        <v>230</v>
      </c>
      <c r="BA3" s="32" t="s">
        <v>21</v>
      </c>
      <c r="BB3" s="32" t="s">
        <v>225</v>
      </c>
      <c r="BC3" s="32" t="s">
        <v>22</v>
      </c>
      <c r="BD3" s="32" t="s">
        <v>17</v>
      </c>
      <c r="BE3" s="32" t="s">
        <v>231</v>
      </c>
      <c r="BF3" s="32" t="s">
        <v>224</v>
      </c>
      <c r="BG3" s="32" t="s">
        <v>223</v>
      </c>
      <c r="BH3" s="32" t="s">
        <v>25</v>
      </c>
      <c r="BI3" s="35" t="s">
        <v>226</v>
      </c>
    </row>
    <row r="4" spans="1:61" ht="15" customHeight="1">
      <c r="A4" t="s">
        <v>326</v>
      </c>
      <c r="B4" t="s">
        <v>232</v>
      </c>
      <c r="C4" t="s">
        <v>327</v>
      </c>
      <c r="D4" t="s">
        <v>328</v>
      </c>
      <c r="E4" s="64">
        <v>35.854999999999997</v>
      </c>
      <c r="F4" s="63">
        <v>7.3999999999999996E-2</v>
      </c>
      <c r="G4" s="65" t="s">
        <v>329</v>
      </c>
      <c r="H4" s="64">
        <v>34.320999999999998</v>
      </c>
      <c r="I4" s="64">
        <v>28.843</v>
      </c>
      <c r="J4" s="63">
        <v>0.76600000000000001</v>
      </c>
      <c r="K4" s="63">
        <v>1.2E-2</v>
      </c>
      <c r="L4" s="63">
        <v>0.307</v>
      </c>
      <c r="M4" s="65">
        <f t="shared" ref="M4:M33" si="0">SUM(E4:L4)</f>
        <v>100.17800000000001</v>
      </c>
      <c r="N4" s="64">
        <f t="shared" ref="N4:N67" si="1">T4/(T4+V4)</f>
        <v>0.59968323007652502</v>
      </c>
      <c r="O4" s="66">
        <f t="shared" ref="O4:O67" si="2">F4*26.982/(26.982+24)*10000</f>
        <v>391.64175591385191</v>
      </c>
      <c r="P4" s="66">
        <f t="shared" ref="P4:P67" si="3">J4*54.938/(54.938+16)*10000</f>
        <v>5932.2941159886104</v>
      </c>
      <c r="Q4" s="66">
        <f t="shared" ref="Q4:Q55" si="4">K4*58.693/(58.693+16)*10000</f>
        <v>94.294779965994124</v>
      </c>
      <c r="R4" s="64"/>
      <c r="S4" s="64">
        <v>0.99232479960588871</v>
      </c>
      <c r="T4" s="64">
        <v>1.1900129520761029</v>
      </c>
      <c r="U4" s="63">
        <v>2.4137096952813238E-3</v>
      </c>
      <c r="V4" s="64">
        <v>0.79438963314250721</v>
      </c>
      <c r="W4" s="63">
        <v>1.79564306872049E-2</v>
      </c>
      <c r="X4" s="63">
        <v>2.6716005664592283E-4</v>
      </c>
      <c r="Y4" s="63">
        <v>9.1036602828404936E-3</v>
      </c>
      <c r="Z4" s="102">
        <v>4</v>
      </c>
      <c r="AB4" s="36" t="s">
        <v>118</v>
      </c>
      <c r="AC4" s="24" t="s">
        <v>232</v>
      </c>
      <c r="AD4" s="37" t="s">
        <v>233</v>
      </c>
      <c r="AE4" s="89" t="s">
        <v>372</v>
      </c>
      <c r="AF4" s="37">
        <v>109</v>
      </c>
      <c r="AG4" s="38">
        <v>54.276000000000003</v>
      </c>
      <c r="AH4" s="39">
        <v>28.717099999999999</v>
      </c>
      <c r="AI4" s="39">
        <v>4.8034999999999997</v>
      </c>
      <c r="AJ4" s="39">
        <v>0.1147</v>
      </c>
      <c r="AK4" s="39">
        <v>0.1973</v>
      </c>
      <c r="AL4" s="39">
        <v>11.723699999999999</v>
      </c>
      <c r="AM4" s="39">
        <v>0.66420000000000001</v>
      </c>
      <c r="AN4" s="39">
        <v>0.1439</v>
      </c>
      <c r="AO4" s="39">
        <v>100.6404</v>
      </c>
      <c r="AP4" s="64">
        <v>0.56770731555943243</v>
      </c>
      <c r="AQ4" s="64">
        <v>0.42091681302243922</v>
      </c>
      <c r="AR4" s="97">
        <v>1.1375871418128482E-2</v>
      </c>
      <c r="AS4" s="24"/>
      <c r="AT4" s="36" t="s">
        <v>234</v>
      </c>
      <c r="AU4" s="24" t="s">
        <v>112</v>
      </c>
      <c r="AV4" s="37" t="s">
        <v>235</v>
      </c>
      <c r="AW4" s="37" t="s">
        <v>236</v>
      </c>
      <c r="AX4" s="40">
        <v>3.9E-2</v>
      </c>
      <c r="AY4" s="41">
        <v>0.25700000000000001</v>
      </c>
      <c r="AZ4" s="41">
        <v>0.40600000000000003</v>
      </c>
      <c r="BA4" s="41">
        <v>0.36399999999999999</v>
      </c>
      <c r="BB4" s="41">
        <v>5.0000000000000001E-3</v>
      </c>
      <c r="BC4" s="41">
        <v>2.1000000000000001E-2</v>
      </c>
      <c r="BD4" s="41">
        <v>0.36799999999999999</v>
      </c>
      <c r="BE4" s="41">
        <v>6.5679999999999996</v>
      </c>
      <c r="BF4" s="41">
        <v>-1.9E-2</v>
      </c>
      <c r="BG4" s="41">
        <v>91.909000000000006</v>
      </c>
      <c r="BH4" s="41">
        <v>0.61399999999999999</v>
      </c>
      <c r="BI4" s="42">
        <v>100.532</v>
      </c>
    </row>
    <row r="5" spans="1:61" ht="15" customHeight="1">
      <c r="A5" t="s">
        <v>326</v>
      </c>
      <c r="B5" t="s">
        <v>232</v>
      </c>
      <c r="C5" t="s">
        <v>327</v>
      </c>
      <c r="D5" t="s">
        <v>328</v>
      </c>
      <c r="E5" s="64">
        <v>35.542999999999999</v>
      </c>
      <c r="F5" s="63">
        <v>1.7999999999999999E-2</v>
      </c>
      <c r="G5" s="65" t="s">
        <v>329</v>
      </c>
      <c r="H5" s="64">
        <v>33.033000000000001</v>
      </c>
      <c r="I5" s="64">
        <v>29.55</v>
      </c>
      <c r="J5" s="63">
        <v>0.69299999999999995</v>
      </c>
      <c r="K5" s="63">
        <v>4.9000000000000002E-2</v>
      </c>
      <c r="L5" s="63">
        <v>0.32500000000000001</v>
      </c>
      <c r="M5" s="65">
        <f t="shared" si="0"/>
        <v>99.210999999999999</v>
      </c>
      <c r="N5" s="64">
        <f t="shared" si="1"/>
        <v>0.6145815901382996</v>
      </c>
      <c r="O5" s="66">
        <f t="shared" si="2"/>
        <v>95.264210897963977</v>
      </c>
      <c r="P5" s="66">
        <f t="shared" si="3"/>
        <v>5366.9449378330373</v>
      </c>
      <c r="Q5" s="66">
        <f t="shared" si="4"/>
        <v>385.0370181944761</v>
      </c>
      <c r="R5" s="64"/>
      <c r="S5" s="64">
        <v>0.98888293167407604</v>
      </c>
      <c r="T5" s="64">
        <v>1.2256188297915542</v>
      </c>
      <c r="U5" s="63">
        <v>5.9021806961726821E-4</v>
      </c>
      <c r="V5" s="64">
        <v>0.76861407509541557</v>
      </c>
      <c r="W5" s="63">
        <v>1.633093910980379E-2</v>
      </c>
      <c r="X5" s="63">
        <v>1.09666262317914E-3</v>
      </c>
      <c r="Y5" s="63">
        <v>9.6883029274690419E-3</v>
      </c>
      <c r="Z5" s="102">
        <v>4</v>
      </c>
      <c r="AB5" s="36" t="s">
        <v>118</v>
      </c>
      <c r="AC5" s="24" t="s">
        <v>232</v>
      </c>
      <c r="AD5" s="37" t="s">
        <v>233</v>
      </c>
      <c r="AE5" s="89" t="s">
        <v>372</v>
      </c>
      <c r="AF5" s="37">
        <v>110</v>
      </c>
      <c r="AG5" s="38">
        <v>53.567</v>
      </c>
      <c r="AH5" s="39">
        <v>28.764399999999998</v>
      </c>
      <c r="AI5" s="39">
        <v>4.7130999999999998</v>
      </c>
      <c r="AJ5" s="39">
        <v>0.1336</v>
      </c>
      <c r="AK5" s="39">
        <v>0.1845</v>
      </c>
      <c r="AL5" s="39">
        <v>11.810600000000001</v>
      </c>
      <c r="AM5" s="39">
        <v>0.68859999999999999</v>
      </c>
      <c r="AN5" s="39">
        <v>9.0999999999999998E-2</v>
      </c>
      <c r="AO5" s="39">
        <v>99.9529</v>
      </c>
      <c r="AP5" s="64">
        <v>0.57447260168236591</v>
      </c>
      <c r="AQ5" s="64">
        <v>0.41484198008293449</v>
      </c>
      <c r="AR5" s="97">
        <v>1.0685418234699654E-2</v>
      </c>
      <c r="AS5" s="24"/>
      <c r="AT5" s="36" t="s">
        <v>234</v>
      </c>
      <c r="AU5" s="24" t="s">
        <v>112</v>
      </c>
      <c r="AV5" s="37" t="s">
        <v>235</v>
      </c>
      <c r="AW5" s="37" t="s">
        <v>237</v>
      </c>
      <c r="AX5" s="40">
        <v>7.0000000000000001E-3</v>
      </c>
      <c r="AY5" s="41">
        <v>0.159</v>
      </c>
      <c r="AZ5" s="41">
        <v>0.38700000000000001</v>
      </c>
      <c r="BA5" s="41">
        <v>0.03</v>
      </c>
      <c r="BB5" s="41">
        <v>1.6E-2</v>
      </c>
      <c r="BC5" s="41">
        <v>5.6000000000000001E-2</v>
      </c>
      <c r="BD5" s="41">
        <v>7.0999999999999994E-2</v>
      </c>
      <c r="BE5" s="41">
        <v>7.0670000000000002</v>
      </c>
      <c r="BF5" s="41">
        <v>-1.4E-2</v>
      </c>
      <c r="BG5" s="41">
        <v>91.852999999999994</v>
      </c>
      <c r="BH5" s="41">
        <v>0.122</v>
      </c>
      <c r="BI5" s="42">
        <v>99.754000000000005</v>
      </c>
    </row>
    <row r="6" spans="1:61" ht="15" customHeight="1">
      <c r="A6" t="s">
        <v>326</v>
      </c>
      <c r="B6" t="s">
        <v>232</v>
      </c>
      <c r="C6" t="s">
        <v>327</v>
      </c>
      <c r="D6" t="s">
        <v>328</v>
      </c>
      <c r="E6" s="64">
        <v>35.768000000000001</v>
      </c>
      <c r="F6" s="63">
        <v>3.0000000000000001E-3</v>
      </c>
      <c r="G6" s="65" t="s">
        <v>329</v>
      </c>
      <c r="H6" s="64">
        <v>32.679000000000002</v>
      </c>
      <c r="I6" s="64">
        <v>30.448</v>
      </c>
      <c r="J6" s="63">
        <v>0.66900000000000004</v>
      </c>
      <c r="K6" s="63">
        <v>0.05</v>
      </c>
      <c r="L6" s="63">
        <v>0.28599999999999998</v>
      </c>
      <c r="M6" s="65">
        <f t="shared" si="0"/>
        <v>99.902999999999992</v>
      </c>
      <c r="N6" s="64">
        <f t="shared" si="1"/>
        <v>0.62417874447926158</v>
      </c>
      <c r="O6" s="66">
        <f t="shared" si="2"/>
        <v>15.877368482993999</v>
      </c>
      <c r="P6" s="66">
        <f t="shared" si="3"/>
        <v>5181.0767148777813</v>
      </c>
      <c r="Q6" s="66">
        <f t="shared" si="4"/>
        <v>392.8949165249756</v>
      </c>
      <c r="R6" s="64"/>
      <c r="S6" s="64">
        <v>0.98551320800112807</v>
      </c>
      <c r="T6" s="64">
        <v>1.2506439980757218</v>
      </c>
      <c r="U6" s="63">
        <v>9.7417783458135707E-5</v>
      </c>
      <c r="V6" s="64">
        <v>0.75301923002587956</v>
      </c>
      <c r="W6" s="63">
        <v>1.5612808597459421E-2</v>
      </c>
      <c r="X6" s="63">
        <v>1.1082148341126734E-3</v>
      </c>
      <c r="Y6" s="63">
        <v>8.4432057893833873E-3</v>
      </c>
      <c r="Z6" s="102">
        <v>4</v>
      </c>
      <c r="AB6" s="36" t="s">
        <v>118</v>
      </c>
      <c r="AC6" s="24" t="s">
        <v>232</v>
      </c>
      <c r="AD6" s="37" t="s">
        <v>233</v>
      </c>
      <c r="AE6" s="89" t="s">
        <v>372</v>
      </c>
      <c r="AF6" s="37">
        <v>111</v>
      </c>
      <c r="AG6" s="38">
        <v>53.988300000000002</v>
      </c>
      <c r="AH6" s="39">
        <v>28.548300000000001</v>
      </c>
      <c r="AI6" s="39">
        <v>4.7973999999999997</v>
      </c>
      <c r="AJ6" s="39">
        <v>0.11700000000000001</v>
      </c>
      <c r="AK6" s="39">
        <v>0.21479999999999999</v>
      </c>
      <c r="AL6" s="39">
        <v>11.577400000000001</v>
      </c>
      <c r="AM6" s="39">
        <v>0.68169999999999997</v>
      </c>
      <c r="AN6" s="39">
        <v>6.5600000000000006E-2</v>
      </c>
      <c r="AO6" s="39">
        <v>99.990499999999997</v>
      </c>
      <c r="AP6" s="64">
        <v>0.56435323502410539</v>
      </c>
      <c r="AQ6" s="64">
        <v>0.42317947523064137</v>
      </c>
      <c r="AR6" s="97">
        <v>1.2467289745253232E-2</v>
      </c>
      <c r="AS6" s="24"/>
      <c r="AT6" s="36" t="s">
        <v>234</v>
      </c>
      <c r="AU6" s="24" t="s">
        <v>112</v>
      </c>
      <c r="AV6" s="37" t="s">
        <v>235</v>
      </c>
      <c r="AW6" s="37" t="s">
        <v>236</v>
      </c>
      <c r="AX6" s="40">
        <v>6.9000000000000006E-2</v>
      </c>
      <c r="AY6" s="41">
        <v>0.245</v>
      </c>
      <c r="AZ6" s="41">
        <v>0.40600000000000003</v>
      </c>
      <c r="BA6" s="41">
        <v>0.45500000000000002</v>
      </c>
      <c r="BB6" s="41">
        <v>1.7999999999999999E-2</v>
      </c>
      <c r="BC6" s="41">
        <v>1.7999999999999999E-2</v>
      </c>
      <c r="BD6" s="41">
        <v>0.52900000000000003</v>
      </c>
      <c r="BE6" s="41">
        <v>6.1989999999999998</v>
      </c>
      <c r="BF6" s="41">
        <v>-0.03</v>
      </c>
      <c r="BG6" s="41">
        <v>91.664000000000001</v>
      </c>
      <c r="BH6" s="41">
        <v>0.57299999999999995</v>
      </c>
      <c r="BI6" s="42">
        <v>100.148</v>
      </c>
    </row>
    <row r="7" spans="1:61" ht="15" customHeight="1">
      <c r="A7" t="s">
        <v>326</v>
      </c>
      <c r="B7" t="s">
        <v>232</v>
      </c>
      <c r="C7" t="s">
        <v>327</v>
      </c>
      <c r="D7" t="s">
        <v>328</v>
      </c>
      <c r="E7" s="64">
        <v>35.345999999999997</v>
      </c>
      <c r="F7" s="63">
        <v>1.7000000000000001E-2</v>
      </c>
      <c r="G7" s="65" t="s">
        <v>329</v>
      </c>
      <c r="H7" s="64">
        <v>32.920999999999999</v>
      </c>
      <c r="I7" s="64">
        <v>29.763999999999999</v>
      </c>
      <c r="J7" s="63">
        <v>0.69399999999999995</v>
      </c>
      <c r="K7" s="63">
        <v>4.3999999999999997E-2</v>
      </c>
      <c r="L7" s="63">
        <v>0.28499999999999998</v>
      </c>
      <c r="M7" s="65">
        <f t="shared" si="0"/>
        <v>99.070999999999984</v>
      </c>
      <c r="N7" s="64">
        <f t="shared" si="1"/>
        <v>0.61709223098030253</v>
      </c>
      <c r="O7" s="66">
        <f t="shared" si="2"/>
        <v>89.971754736966005</v>
      </c>
      <c r="P7" s="66">
        <f t="shared" si="3"/>
        <v>5374.6894471228397</v>
      </c>
      <c r="Q7" s="66">
        <f t="shared" si="4"/>
        <v>345.74752654197852</v>
      </c>
      <c r="R7" s="64"/>
      <c r="S7" s="64">
        <v>0.98488471007357081</v>
      </c>
      <c r="T7" s="64">
        <v>1.2363560490464007</v>
      </c>
      <c r="U7" s="63">
        <v>5.5826864998881852E-4</v>
      </c>
      <c r="V7" s="64">
        <v>0.76716301500395334</v>
      </c>
      <c r="W7" s="63">
        <v>1.6379163499633132E-2</v>
      </c>
      <c r="X7" s="63">
        <v>9.8624306223208378E-4</v>
      </c>
      <c r="Y7" s="63">
        <v>8.5087062656562726E-3</v>
      </c>
      <c r="Z7" s="102">
        <v>4</v>
      </c>
      <c r="AB7" s="36" t="s">
        <v>118</v>
      </c>
      <c r="AC7" s="24" t="s">
        <v>232</v>
      </c>
      <c r="AD7" s="37" t="s">
        <v>233</v>
      </c>
      <c r="AE7" s="89" t="s">
        <v>372</v>
      </c>
      <c r="AF7" s="37">
        <v>112</v>
      </c>
      <c r="AG7" s="38">
        <v>54.071899999999999</v>
      </c>
      <c r="AH7" s="39">
        <v>28.751300000000001</v>
      </c>
      <c r="AI7" s="39">
        <v>4.7973999999999997</v>
      </c>
      <c r="AJ7" s="39">
        <v>0.13250000000000001</v>
      </c>
      <c r="AK7" s="39">
        <v>0.19040000000000001</v>
      </c>
      <c r="AL7" s="39">
        <v>11.9275</v>
      </c>
      <c r="AM7" s="39">
        <v>0.7349</v>
      </c>
      <c r="AN7" s="39">
        <v>5.9200000000000003E-2</v>
      </c>
      <c r="AO7" s="39">
        <v>100.66500000000001</v>
      </c>
      <c r="AP7" s="64">
        <v>0.57246035643906068</v>
      </c>
      <c r="AQ7" s="64">
        <v>0.41665884598638681</v>
      </c>
      <c r="AR7" s="97">
        <v>1.0880797574552546E-2</v>
      </c>
      <c r="AS7" s="24"/>
      <c r="AT7" s="36" t="s">
        <v>234</v>
      </c>
      <c r="AU7" s="24" t="s">
        <v>112</v>
      </c>
      <c r="AV7" s="37" t="s">
        <v>235</v>
      </c>
      <c r="AW7" s="37" t="s">
        <v>236</v>
      </c>
      <c r="AX7" s="40">
        <v>1.6E-2</v>
      </c>
      <c r="AY7" s="41">
        <v>0.20699999999999999</v>
      </c>
      <c r="AZ7" s="41">
        <v>0.36699999999999999</v>
      </c>
      <c r="BA7" s="41">
        <v>0.15</v>
      </c>
      <c r="BB7" s="41">
        <v>2.1999999999999999E-2</v>
      </c>
      <c r="BC7" s="41">
        <v>2.1999999999999999E-2</v>
      </c>
      <c r="BD7" s="41">
        <v>0.16400000000000001</v>
      </c>
      <c r="BE7" s="41">
        <v>6.5270000000000001</v>
      </c>
      <c r="BF7" s="41">
        <v>-1.7000000000000001E-2</v>
      </c>
      <c r="BG7" s="41">
        <v>92.540999999999997</v>
      </c>
      <c r="BH7" s="41">
        <v>0.31900000000000001</v>
      </c>
      <c r="BI7" s="42">
        <v>100.319</v>
      </c>
    </row>
    <row r="8" spans="1:61" ht="15" customHeight="1">
      <c r="A8" t="s">
        <v>326</v>
      </c>
      <c r="B8" t="s">
        <v>232</v>
      </c>
      <c r="C8" t="s">
        <v>330</v>
      </c>
      <c r="D8" t="s">
        <v>328</v>
      </c>
      <c r="E8" s="64">
        <v>37.19</v>
      </c>
      <c r="F8" s="63">
        <v>0</v>
      </c>
      <c r="G8" s="65" t="s">
        <v>329</v>
      </c>
      <c r="H8" s="64">
        <v>28.347000000000001</v>
      </c>
      <c r="I8" s="64">
        <v>34.561</v>
      </c>
      <c r="J8" s="63">
        <v>0.53200000000000003</v>
      </c>
      <c r="K8" s="63">
        <v>4.8000000000000001E-2</v>
      </c>
      <c r="L8" s="63">
        <v>0.21099999999999999</v>
      </c>
      <c r="M8" s="65">
        <f t="shared" si="0"/>
        <v>100.88900000000001</v>
      </c>
      <c r="N8" s="64">
        <f t="shared" si="1"/>
        <v>0.68486921808357559</v>
      </c>
      <c r="O8" s="66">
        <f t="shared" si="2"/>
        <v>0</v>
      </c>
      <c r="P8" s="66">
        <f t="shared" si="3"/>
        <v>4120.0789421748577</v>
      </c>
      <c r="Q8" s="66">
        <f t="shared" si="4"/>
        <v>377.1791198639765</v>
      </c>
      <c r="R8" s="64"/>
      <c r="S8" s="64">
        <v>0.98959327557521071</v>
      </c>
      <c r="T8" s="64">
        <v>1.3709575171964017</v>
      </c>
      <c r="U8" s="63">
        <v>0</v>
      </c>
      <c r="V8" s="64">
        <v>0.63082250298418385</v>
      </c>
      <c r="W8" s="63">
        <v>1.1990279725152113E-2</v>
      </c>
      <c r="X8" s="63">
        <v>1.0274435192026718E-3</v>
      </c>
      <c r="Y8" s="63">
        <v>6.0157054246387795E-3</v>
      </c>
      <c r="Z8" s="102">
        <v>4</v>
      </c>
      <c r="AB8" s="36" t="s">
        <v>118</v>
      </c>
      <c r="AC8" s="24" t="s">
        <v>232</v>
      </c>
      <c r="AD8" s="37" t="s">
        <v>233</v>
      </c>
      <c r="AE8" s="89" t="s">
        <v>372</v>
      </c>
      <c r="AF8" s="37">
        <v>113</v>
      </c>
      <c r="AG8" s="38">
        <v>54.818399999999997</v>
      </c>
      <c r="AH8" s="39">
        <v>27.580200000000001</v>
      </c>
      <c r="AI8" s="39">
        <v>5.2979000000000003</v>
      </c>
      <c r="AJ8" s="39">
        <v>8.8700000000000001E-2</v>
      </c>
      <c r="AK8" s="39">
        <v>0.29920000000000002</v>
      </c>
      <c r="AL8" s="39">
        <v>10.596299999999999</v>
      </c>
      <c r="AM8" s="39">
        <v>0.69630000000000003</v>
      </c>
      <c r="AN8" s="39">
        <v>0.15640000000000001</v>
      </c>
      <c r="AO8" s="39">
        <v>99.533500000000004</v>
      </c>
      <c r="AP8" s="64">
        <v>0.51589744429458262</v>
      </c>
      <c r="AQ8" s="64">
        <v>0.4667577868936475</v>
      </c>
      <c r="AR8" s="97">
        <v>1.7344768811769905E-2</v>
      </c>
      <c r="AS8" s="24"/>
      <c r="AT8" s="36" t="s">
        <v>234</v>
      </c>
      <c r="AU8" s="24" t="s">
        <v>112</v>
      </c>
      <c r="AV8" s="37" t="s">
        <v>235</v>
      </c>
      <c r="AW8" s="37" t="s">
        <v>236</v>
      </c>
      <c r="AX8" s="40">
        <v>1.4E-2</v>
      </c>
      <c r="AY8" s="41">
        <v>0.22</v>
      </c>
      <c r="AZ8" s="41">
        <v>0.39800000000000002</v>
      </c>
      <c r="BA8" s="41">
        <v>0.16700000000000001</v>
      </c>
      <c r="BB8" s="41">
        <v>2.5999999999999999E-2</v>
      </c>
      <c r="BC8" s="41">
        <v>2.3E-2</v>
      </c>
      <c r="BD8" s="41">
        <v>0.18099999999999999</v>
      </c>
      <c r="BE8" s="41">
        <v>6.6989999999999998</v>
      </c>
      <c r="BF8" s="41">
        <v>-2.5000000000000001E-2</v>
      </c>
      <c r="BG8" s="41">
        <v>92.58</v>
      </c>
      <c r="BH8" s="41">
        <v>0.34799999999999998</v>
      </c>
      <c r="BI8" s="42">
        <v>100.63200000000001</v>
      </c>
    </row>
    <row r="9" spans="1:61" ht="15" customHeight="1">
      <c r="A9" t="s">
        <v>326</v>
      </c>
      <c r="B9" t="s">
        <v>232</v>
      </c>
      <c r="C9" t="s">
        <v>327</v>
      </c>
      <c r="D9" t="s">
        <v>328</v>
      </c>
      <c r="E9" s="64">
        <v>35.759</v>
      </c>
      <c r="F9" s="63">
        <v>0.18099999999999999</v>
      </c>
      <c r="G9" s="65" t="s">
        <v>329</v>
      </c>
      <c r="H9" s="64">
        <v>33.322000000000003</v>
      </c>
      <c r="I9" s="64">
        <v>29.949000000000002</v>
      </c>
      <c r="J9" s="63">
        <v>0.69</v>
      </c>
      <c r="K9" s="63">
        <v>8.9999999999999993E-3</v>
      </c>
      <c r="L9" s="63">
        <v>0.308</v>
      </c>
      <c r="M9" s="65">
        <f t="shared" si="0"/>
        <v>100.218</v>
      </c>
      <c r="N9" s="64">
        <f t="shared" si="1"/>
        <v>0.6156946172922475</v>
      </c>
      <c r="O9" s="66">
        <f t="shared" si="2"/>
        <v>957.93456514063791</v>
      </c>
      <c r="P9" s="66">
        <f t="shared" si="3"/>
        <v>5343.7114099636292</v>
      </c>
      <c r="Q9" s="66">
        <f t="shared" si="4"/>
        <v>70.721084974495596</v>
      </c>
      <c r="R9" s="64"/>
      <c r="S9" s="64">
        <v>0.98459439065769094</v>
      </c>
      <c r="T9" s="64">
        <v>1.229310122711154</v>
      </c>
      <c r="U9" s="63">
        <v>5.8735377411046974E-3</v>
      </c>
      <c r="V9" s="64">
        <v>0.76731302159618986</v>
      </c>
      <c r="W9" s="63">
        <v>1.6091932724283064E-2</v>
      </c>
      <c r="X9" s="63">
        <v>1.9934285040304554E-4</v>
      </c>
      <c r="Y9" s="63">
        <v>9.0864921909317598E-3</v>
      </c>
      <c r="Z9" s="102">
        <v>4</v>
      </c>
      <c r="AB9" s="36" t="s">
        <v>118</v>
      </c>
      <c r="AC9" s="24" t="s">
        <v>232</v>
      </c>
      <c r="AD9" s="37" t="s">
        <v>233</v>
      </c>
      <c r="AE9" s="89" t="s">
        <v>372</v>
      </c>
      <c r="AF9" s="37">
        <v>115</v>
      </c>
      <c r="AG9" s="38">
        <v>58.078499999999998</v>
      </c>
      <c r="AH9" s="39">
        <v>25.096</v>
      </c>
      <c r="AI9" s="39">
        <v>6.3865999999999996</v>
      </c>
      <c r="AJ9" s="39">
        <v>0.219</v>
      </c>
      <c r="AK9" s="39">
        <v>0.56210000000000004</v>
      </c>
      <c r="AL9" s="39">
        <v>8.4796999999999993</v>
      </c>
      <c r="AM9" s="39">
        <v>1.3037000000000001</v>
      </c>
      <c r="AN9" s="39">
        <v>0.30380000000000001</v>
      </c>
      <c r="AO9" s="39">
        <v>100.4294</v>
      </c>
      <c r="AP9" s="64">
        <v>0.40952719646058872</v>
      </c>
      <c r="AQ9" s="64">
        <v>0.55814965625569068</v>
      </c>
      <c r="AR9" s="97">
        <v>3.2323147283720662E-2</v>
      </c>
      <c r="AS9" s="24"/>
      <c r="AT9" s="36" t="s">
        <v>234</v>
      </c>
      <c r="AU9" s="24" t="s">
        <v>112</v>
      </c>
      <c r="AV9" s="37" t="s">
        <v>235</v>
      </c>
      <c r="AW9" s="37" t="s">
        <v>236</v>
      </c>
      <c r="AX9" s="40">
        <v>1.4E-2</v>
      </c>
      <c r="AY9" s="41">
        <v>0.23599999999999999</v>
      </c>
      <c r="AZ9" s="41">
        <v>0.40600000000000003</v>
      </c>
      <c r="BA9" s="41">
        <v>0.35099999999999998</v>
      </c>
      <c r="BB9" s="41">
        <v>2.7E-2</v>
      </c>
      <c r="BC9" s="41">
        <v>1.9E-2</v>
      </c>
      <c r="BD9" s="41">
        <v>0.315</v>
      </c>
      <c r="BE9" s="41">
        <v>6.6139999999999999</v>
      </c>
      <c r="BF9" s="41">
        <v>-3.5999999999999997E-2</v>
      </c>
      <c r="BG9" s="41">
        <v>92.084000000000003</v>
      </c>
      <c r="BH9" s="41">
        <v>0.58699999999999997</v>
      </c>
      <c r="BI9" s="42">
        <v>100.617</v>
      </c>
    </row>
    <row r="10" spans="1:61" ht="15" customHeight="1">
      <c r="A10" t="s">
        <v>326</v>
      </c>
      <c r="B10" t="s">
        <v>232</v>
      </c>
      <c r="C10" t="s">
        <v>330</v>
      </c>
      <c r="D10" t="s">
        <v>328</v>
      </c>
      <c r="E10" s="64">
        <v>37.244999999999997</v>
      </c>
      <c r="F10" s="63">
        <v>1E-3</v>
      </c>
      <c r="G10" s="65" t="s">
        <v>329</v>
      </c>
      <c r="H10" s="64">
        <v>29.622</v>
      </c>
      <c r="I10" s="64">
        <v>33.340000000000003</v>
      </c>
      <c r="J10" s="63">
        <v>0.58299999999999996</v>
      </c>
      <c r="K10" s="63">
        <v>4.7E-2</v>
      </c>
      <c r="L10" s="63">
        <v>0.22700000000000001</v>
      </c>
      <c r="M10" s="65">
        <f t="shared" si="0"/>
        <v>101.065</v>
      </c>
      <c r="N10" s="64">
        <f t="shared" si="1"/>
        <v>0.66736160552853974</v>
      </c>
      <c r="O10" s="66">
        <f t="shared" si="2"/>
        <v>5.2924561609979985</v>
      </c>
      <c r="P10" s="66">
        <f t="shared" si="3"/>
        <v>4515.0489159547778</v>
      </c>
      <c r="Q10" s="66">
        <f t="shared" si="4"/>
        <v>369.321221533477</v>
      </c>
      <c r="R10" s="64"/>
      <c r="S10" s="64">
        <v>0.99491275081648856</v>
      </c>
      <c r="T10" s="64">
        <v>1.3276688128425795</v>
      </c>
      <c r="U10" s="63">
        <v>3.1482282748828699E-5</v>
      </c>
      <c r="V10" s="64">
        <v>0.66176060869432041</v>
      </c>
      <c r="W10" s="63">
        <v>1.3190847470971235E-2</v>
      </c>
      <c r="X10" s="63">
        <v>1.0099527095944315E-3</v>
      </c>
      <c r="Y10" s="63">
        <v>6.497053225433827E-3</v>
      </c>
      <c r="Z10" s="102">
        <v>4</v>
      </c>
      <c r="AB10" s="36" t="s">
        <v>118</v>
      </c>
      <c r="AC10" s="24" t="s">
        <v>232</v>
      </c>
      <c r="AD10" s="37" t="s">
        <v>233</v>
      </c>
      <c r="AE10" s="89" t="s">
        <v>372</v>
      </c>
      <c r="AF10" s="37">
        <v>116</v>
      </c>
      <c r="AG10" s="38">
        <v>56.354199999999999</v>
      </c>
      <c r="AH10" s="39">
        <v>26.805199999999999</v>
      </c>
      <c r="AI10" s="39">
        <v>5.8787000000000003</v>
      </c>
      <c r="AJ10" s="39">
        <v>0.11020000000000001</v>
      </c>
      <c r="AK10" s="39">
        <v>0.35570000000000002</v>
      </c>
      <c r="AL10" s="39">
        <v>9.7155000000000005</v>
      </c>
      <c r="AM10" s="39">
        <v>0.77339999999999998</v>
      </c>
      <c r="AN10" s="39">
        <v>0.13730000000000001</v>
      </c>
      <c r="AO10" s="39">
        <v>100.1301</v>
      </c>
      <c r="AP10" s="64">
        <v>0.46760779518826689</v>
      </c>
      <c r="AQ10" s="64">
        <v>0.51200779007488151</v>
      </c>
      <c r="AR10" s="97">
        <v>2.0384414736851549E-2</v>
      </c>
      <c r="AS10" s="24"/>
      <c r="AT10" s="36" t="s">
        <v>234</v>
      </c>
      <c r="AU10" s="24" t="s">
        <v>112</v>
      </c>
      <c r="AV10" s="37" t="s">
        <v>235</v>
      </c>
      <c r="AW10" s="37" t="s">
        <v>236</v>
      </c>
      <c r="AX10" s="40">
        <v>0.01</v>
      </c>
      <c r="AY10" s="41">
        <v>0.223</v>
      </c>
      <c r="AZ10" s="41">
        <v>0.39300000000000002</v>
      </c>
      <c r="BA10" s="41">
        <v>0.12</v>
      </c>
      <c r="BB10" s="41">
        <v>2.8000000000000001E-2</v>
      </c>
      <c r="BC10" s="41">
        <v>2.5000000000000001E-2</v>
      </c>
      <c r="BD10" s="41">
        <v>0.17</v>
      </c>
      <c r="BE10" s="41">
        <v>7.3170000000000002</v>
      </c>
      <c r="BF10" s="41">
        <v>-2.1000000000000001E-2</v>
      </c>
      <c r="BG10" s="41">
        <v>92.707999999999998</v>
      </c>
      <c r="BH10" s="41">
        <v>0.30499999999999999</v>
      </c>
      <c r="BI10" s="42">
        <v>101.279</v>
      </c>
    </row>
    <row r="11" spans="1:61" ht="15" customHeight="1">
      <c r="A11" t="s">
        <v>326</v>
      </c>
      <c r="B11" t="s">
        <v>232</v>
      </c>
      <c r="C11" t="s">
        <v>330</v>
      </c>
      <c r="D11" t="s">
        <v>328</v>
      </c>
      <c r="E11" s="64">
        <v>36.591999999999999</v>
      </c>
      <c r="F11" s="63">
        <v>6.8000000000000005E-2</v>
      </c>
      <c r="G11" s="65" t="s">
        <v>329</v>
      </c>
      <c r="H11" s="64">
        <v>30.443999999999999</v>
      </c>
      <c r="I11" s="64">
        <v>32.113</v>
      </c>
      <c r="J11" s="63">
        <v>0.64100000000000001</v>
      </c>
      <c r="K11" s="63">
        <v>6.8000000000000005E-2</v>
      </c>
      <c r="L11" s="63">
        <v>0.29899999999999999</v>
      </c>
      <c r="M11" s="65">
        <f t="shared" si="0"/>
        <v>100.22500000000001</v>
      </c>
      <c r="N11" s="64">
        <f t="shared" si="1"/>
        <v>0.65280853822156593</v>
      </c>
      <c r="O11" s="66">
        <f t="shared" si="2"/>
        <v>359.88701894786402</v>
      </c>
      <c r="P11" s="66">
        <f t="shared" si="3"/>
        <v>4964.2304547633148</v>
      </c>
      <c r="Q11" s="66">
        <f t="shared" si="4"/>
        <v>534.33708647396679</v>
      </c>
      <c r="R11" s="64"/>
      <c r="S11" s="64">
        <v>0.99195101979280276</v>
      </c>
      <c r="T11" s="64">
        <v>1.2977531756922649</v>
      </c>
      <c r="U11" s="63">
        <v>2.1725120329176163E-3</v>
      </c>
      <c r="V11" s="64">
        <v>0.69020056527397544</v>
      </c>
      <c r="W11" s="63">
        <v>1.471801482493287E-2</v>
      </c>
      <c r="X11" s="63">
        <v>1.4828566058694376E-3</v>
      </c>
      <c r="Y11" s="63">
        <v>8.6845799679751631E-3</v>
      </c>
      <c r="Z11" s="102">
        <v>4</v>
      </c>
      <c r="AB11" s="36" t="s">
        <v>118</v>
      </c>
      <c r="AC11" s="24" t="s">
        <v>232</v>
      </c>
      <c r="AD11" s="37" t="s">
        <v>233</v>
      </c>
      <c r="AE11" s="89" t="s">
        <v>373</v>
      </c>
      <c r="AF11" s="37">
        <v>134</v>
      </c>
      <c r="AG11" s="38">
        <v>56.572099999999999</v>
      </c>
      <c r="AH11" s="39">
        <v>26.867599999999999</v>
      </c>
      <c r="AI11" s="39">
        <v>5.6768999999999998</v>
      </c>
      <c r="AJ11" s="39">
        <v>8.6900000000000005E-2</v>
      </c>
      <c r="AK11" s="39">
        <v>0.372</v>
      </c>
      <c r="AL11" s="39">
        <v>9.5510999999999999</v>
      </c>
      <c r="AM11" s="39">
        <v>0.7863</v>
      </c>
      <c r="AN11" s="39">
        <v>0.19009999999999999</v>
      </c>
      <c r="AO11" s="39">
        <v>100.10299999999999</v>
      </c>
      <c r="AP11" s="64">
        <v>0.4712668472059498</v>
      </c>
      <c r="AQ11" s="64">
        <v>0.50687798062722256</v>
      </c>
      <c r="AR11" s="97">
        <v>2.1855172166827488E-2</v>
      </c>
      <c r="AS11" s="24"/>
      <c r="AT11" s="36" t="s">
        <v>234</v>
      </c>
      <c r="AU11" s="24" t="s">
        <v>112</v>
      </c>
      <c r="AV11" s="37" t="s">
        <v>235</v>
      </c>
      <c r="AW11" s="37" t="s">
        <v>238</v>
      </c>
      <c r="AX11" s="40">
        <v>1.151</v>
      </c>
      <c r="AY11" s="41">
        <v>0.245</v>
      </c>
      <c r="AZ11" s="41">
        <v>0.40200000000000002</v>
      </c>
      <c r="BA11" s="41">
        <v>4.2000000000000003E-2</v>
      </c>
      <c r="BB11" s="41">
        <v>3.4000000000000002E-2</v>
      </c>
      <c r="BC11" s="41">
        <v>0.05</v>
      </c>
      <c r="BD11" s="41">
        <v>9.4E-2</v>
      </c>
      <c r="BE11" s="41">
        <v>3.2690000000000001</v>
      </c>
      <c r="BF11" s="41">
        <v>-8.9999999999999993E-3</v>
      </c>
      <c r="BG11" s="41">
        <v>91.512</v>
      </c>
      <c r="BH11" s="41">
        <v>0.34599999999999997</v>
      </c>
      <c r="BI11" s="42">
        <v>97.135999999999996</v>
      </c>
    </row>
    <row r="12" spans="1:61" ht="15" customHeight="1">
      <c r="A12" t="s">
        <v>326</v>
      </c>
      <c r="B12" t="s">
        <v>232</v>
      </c>
      <c r="C12" t="s">
        <v>327</v>
      </c>
      <c r="D12" t="s">
        <v>328</v>
      </c>
      <c r="E12" s="64">
        <v>36.271999999999998</v>
      </c>
      <c r="F12" s="63">
        <v>0</v>
      </c>
      <c r="G12" s="65" t="s">
        <v>329</v>
      </c>
      <c r="H12" s="64">
        <v>33.433999999999997</v>
      </c>
      <c r="I12" s="64">
        <v>29.986000000000001</v>
      </c>
      <c r="J12" s="63">
        <v>0.70299999999999996</v>
      </c>
      <c r="K12" s="63">
        <v>2.1000000000000001E-2</v>
      </c>
      <c r="L12" s="63">
        <v>0.30099999999999999</v>
      </c>
      <c r="M12" s="65">
        <f t="shared" si="0"/>
        <v>100.717</v>
      </c>
      <c r="N12" s="64">
        <f t="shared" si="1"/>
        <v>0.61519267329257921</v>
      </c>
      <c r="O12" s="66">
        <f t="shared" si="2"/>
        <v>0</v>
      </c>
      <c r="P12" s="66">
        <f t="shared" si="3"/>
        <v>5444.3900307310614</v>
      </c>
      <c r="Q12" s="66">
        <f t="shared" si="4"/>
        <v>165.01586494048973</v>
      </c>
      <c r="R12" s="64"/>
      <c r="S12" s="64">
        <v>0.99278751646968944</v>
      </c>
      <c r="T12" s="64">
        <v>1.2235183340405154</v>
      </c>
      <c r="U12" s="63">
        <v>0</v>
      </c>
      <c r="V12" s="64">
        <v>0.76531928896320145</v>
      </c>
      <c r="W12" s="63">
        <v>1.6297735129783521E-2</v>
      </c>
      <c r="X12" s="63">
        <v>4.623706538502202E-4</v>
      </c>
      <c r="Y12" s="63">
        <v>8.827238273271058E-3</v>
      </c>
      <c r="Z12" s="102">
        <v>4</v>
      </c>
      <c r="AB12" s="36" t="s">
        <v>118</v>
      </c>
      <c r="AC12" s="24" t="s">
        <v>232</v>
      </c>
      <c r="AD12" s="37" t="s">
        <v>233</v>
      </c>
      <c r="AE12" s="89" t="s">
        <v>372</v>
      </c>
      <c r="AF12" s="37">
        <v>135</v>
      </c>
      <c r="AG12" s="38">
        <v>56.705300000000001</v>
      </c>
      <c r="AH12" s="39">
        <v>26.194700000000001</v>
      </c>
      <c r="AI12" s="39">
        <v>6.0202</v>
      </c>
      <c r="AJ12" s="39">
        <v>0.13400000000000001</v>
      </c>
      <c r="AK12" s="39">
        <v>0.3775</v>
      </c>
      <c r="AL12" s="39">
        <v>9.3505000000000003</v>
      </c>
      <c r="AM12" s="39">
        <v>0.87709999999999999</v>
      </c>
      <c r="AN12" s="39">
        <v>0.19</v>
      </c>
      <c r="AO12" s="39">
        <v>99.849400000000003</v>
      </c>
      <c r="AP12" s="64">
        <v>0.45184506042588496</v>
      </c>
      <c r="AQ12" s="64">
        <v>0.52643445771369468</v>
      </c>
      <c r="AR12" s="97">
        <v>2.1720481860420356E-2</v>
      </c>
      <c r="AS12" s="24"/>
      <c r="AT12" s="36" t="s">
        <v>234</v>
      </c>
      <c r="AU12" s="24" t="s">
        <v>112</v>
      </c>
      <c r="AV12" s="37" t="s">
        <v>235</v>
      </c>
      <c r="AW12" s="37" t="s">
        <v>239</v>
      </c>
      <c r="AX12" s="40">
        <v>1.9E-2</v>
      </c>
      <c r="AY12" s="41">
        <v>0.23899999999999999</v>
      </c>
      <c r="AZ12" s="41">
        <v>0.371</v>
      </c>
      <c r="BA12" s="41">
        <v>0.51200000000000001</v>
      </c>
      <c r="BB12" s="41">
        <v>3.5000000000000003E-2</v>
      </c>
      <c r="BC12" s="41">
        <v>8.1000000000000003E-2</v>
      </c>
      <c r="BD12" s="41">
        <v>0.14299999999999999</v>
      </c>
      <c r="BE12" s="41">
        <v>6.3140000000000001</v>
      </c>
      <c r="BF12" s="41">
        <v>6.0000000000000001E-3</v>
      </c>
      <c r="BG12" s="41">
        <v>91.894000000000005</v>
      </c>
      <c r="BH12" s="41">
        <v>0.17599999999999999</v>
      </c>
      <c r="BI12" s="42">
        <v>99.790999999999997</v>
      </c>
    </row>
    <row r="13" spans="1:61" ht="15" customHeight="1">
      <c r="A13" t="s">
        <v>326</v>
      </c>
      <c r="B13" t="s">
        <v>232</v>
      </c>
      <c r="C13" t="s">
        <v>327</v>
      </c>
      <c r="D13" t="s">
        <v>328</v>
      </c>
      <c r="E13" s="64">
        <v>36.581000000000003</v>
      </c>
      <c r="F13" s="63">
        <v>1.9E-2</v>
      </c>
      <c r="G13" s="65" t="s">
        <v>329</v>
      </c>
      <c r="H13" s="64">
        <v>32.566000000000003</v>
      </c>
      <c r="I13" s="64">
        <v>30.905999999999999</v>
      </c>
      <c r="J13" s="63">
        <v>0.69799999999999995</v>
      </c>
      <c r="K13" s="63">
        <v>2.3E-2</v>
      </c>
      <c r="L13" s="63">
        <v>0.26800000000000002</v>
      </c>
      <c r="M13" s="65">
        <f t="shared" si="0"/>
        <v>101.06099999999999</v>
      </c>
      <c r="N13" s="64">
        <f t="shared" si="1"/>
        <v>0.62848362454925877</v>
      </c>
      <c r="O13" s="66">
        <f t="shared" si="2"/>
        <v>100.55666705896196</v>
      </c>
      <c r="P13" s="66">
        <f t="shared" si="3"/>
        <v>5405.6674842820494</v>
      </c>
      <c r="Q13" s="66">
        <f t="shared" si="4"/>
        <v>180.73166160148875</v>
      </c>
      <c r="R13" s="64"/>
      <c r="S13" s="64">
        <v>0.99269186389458375</v>
      </c>
      <c r="T13" s="64">
        <v>1.2502844484061064</v>
      </c>
      <c r="U13" s="63">
        <v>6.0766145167193315E-4</v>
      </c>
      <c r="V13" s="64">
        <v>0.73908233788493816</v>
      </c>
      <c r="W13" s="63">
        <v>1.6043585650136791E-2</v>
      </c>
      <c r="X13" s="63">
        <v>5.0207996026555392E-4</v>
      </c>
      <c r="Y13" s="63">
        <v>7.7923281318775127E-3</v>
      </c>
      <c r="Z13" s="102">
        <v>4</v>
      </c>
      <c r="AB13" s="36" t="s">
        <v>118</v>
      </c>
      <c r="AC13" s="24" t="s">
        <v>232</v>
      </c>
      <c r="AD13" s="37" t="s">
        <v>233</v>
      </c>
      <c r="AE13" s="89" t="s">
        <v>372</v>
      </c>
      <c r="AF13" s="37">
        <v>136</v>
      </c>
      <c r="AG13" s="38">
        <v>56.397199999999998</v>
      </c>
      <c r="AH13" s="39">
        <v>26.351099999999999</v>
      </c>
      <c r="AI13" s="39">
        <v>5.8794000000000004</v>
      </c>
      <c r="AJ13" s="39">
        <v>0.30620000000000003</v>
      </c>
      <c r="AK13" s="39">
        <v>0.36659999999999998</v>
      </c>
      <c r="AL13" s="39">
        <v>9.6411999999999995</v>
      </c>
      <c r="AM13" s="39">
        <v>0.83640000000000003</v>
      </c>
      <c r="AN13" s="39">
        <v>0.1837</v>
      </c>
      <c r="AO13" s="39">
        <v>99.9619</v>
      </c>
      <c r="AP13" s="64">
        <v>0.46537687519528043</v>
      </c>
      <c r="AQ13" s="64">
        <v>0.51355315258254564</v>
      </c>
      <c r="AR13" s="97">
        <v>2.106997222217382E-2</v>
      </c>
      <c r="AS13" s="24"/>
      <c r="AT13" s="36" t="s">
        <v>234</v>
      </c>
      <c r="AU13" s="24" t="s">
        <v>112</v>
      </c>
      <c r="AV13" s="37" t="s">
        <v>235</v>
      </c>
      <c r="AW13" s="37" t="s">
        <v>236</v>
      </c>
      <c r="AX13" s="40">
        <v>4.4999999999999998E-2</v>
      </c>
      <c r="AY13" s="41">
        <v>0.24</v>
      </c>
      <c r="AZ13" s="41">
        <v>0.41699999999999998</v>
      </c>
      <c r="BA13" s="41">
        <v>0.442</v>
      </c>
      <c r="BB13" s="41">
        <v>3.5999999999999997E-2</v>
      </c>
      <c r="BC13" s="41">
        <v>2.4E-2</v>
      </c>
      <c r="BD13" s="41">
        <v>0.44800000000000001</v>
      </c>
      <c r="BE13" s="41">
        <v>6.4130000000000003</v>
      </c>
      <c r="BF13" s="41">
        <v>-1.4E-2</v>
      </c>
      <c r="BG13" s="41">
        <v>91.450999999999993</v>
      </c>
      <c r="BH13" s="41">
        <v>0.60299999999999998</v>
      </c>
      <c r="BI13" s="42">
        <v>100.105</v>
      </c>
    </row>
    <row r="14" spans="1:61" ht="15" customHeight="1">
      <c r="A14" t="s">
        <v>326</v>
      </c>
      <c r="B14" t="s">
        <v>232</v>
      </c>
      <c r="C14" t="s">
        <v>327</v>
      </c>
      <c r="D14" t="s">
        <v>328</v>
      </c>
      <c r="E14" s="64">
        <v>36.287999999999997</v>
      </c>
      <c r="F14" s="63">
        <v>0.01</v>
      </c>
      <c r="G14" s="65" t="s">
        <v>329</v>
      </c>
      <c r="H14" s="64">
        <v>32.898000000000003</v>
      </c>
      <c r="I14" s="64">
        <v>30.021999999999998</v>
      </c>
      <c r="J14" s="63">
        <v>0.70399999999999996</v>
      </c>
      <c r="K14" s="63">
        <v>0</v>
      </c>
      <c r="L14" s="63">
        <v>0.34499999999999997</v>
      </c>
      <c r="M14" s="65">
        <f t="shared" si="0"/>
        <v>100.26699999999998</v>
      </c>
      <c r="N14" s="64">
        <f t="shared" si="1"/>
        <v>0.61929432411149044</v>
      </c>
      <c r="O14" s="66">
        <f t="shared" si="2"/>
        <v>52.924561609979996</v>
      </c>
      <c r="P14" s="66">
        <f t="shared" si="3"/>
        <v>5452.1345400208629</v>
      </c>
      <c r="Q14" s="66">
        <f t="shared" si="4"/>
        <v>0</v>
      </c>
      <c r="R14" s="64"/>
      <c r="S14" s="64">
        <v>0.99536285745977315</v>
      </c>
      <c r="T14" s="64">
        <v>1.2276234014187515</v>
      </c>
      <c r="U14" s="63">
        <v>3.2327163128626483E-4</v>
      </c>
      <c r="V14" s="64">
        <v>0.75467056386187437</v>
      </c>
      <c r="W14" s="63">
        <v>1.6356040699752449E-2</v>
      </c>
      <c r="X14" s="63">
        <v>0</v>
      </c>
      <c r="Y14" s="63">
        <v>1.0139371653146583E-2</v>
      </c>
      <c r="Z14" s="102">
        <v>4</v>
      </c>
      <c r="AB14" s="36" t="s">
        <v>118</v>
      </c>
      <c r="AC14" s="24" t="s">
        <v>232</v>
      </c>
      <c r="AD14" s="37" t="s">
        <v>233</v>
      </c>
      <c r="AE14" s="89" t="s">
        <v>372</v>
      </c>
      <c r="AF14" s="37">
        <v>141</v>
      </c>
      <c r="AG14" s="38">
        <v>54.349800000000002</v>
      </c>
      <c r="AH14" s="39">
        <v>28.086099999999998</v>
      </c>
      <c r="AI14" s="39">
        <v>4.8973000000000004</v>
      </c>
      <c r="AJ14" s="39">
        <v>0.12559999999999999</v>
      </c>
      <c r="AK14" s="39">
        <v>0.28710000000000002</v>
      </c>
      <c r="AL14" s="39">
        <v>11.453799999999999</v>
      </c>
      <c r="AM14" s="39">
        <v>0.88060000000000005</v>
      </c>
      <c r="AN14" s="39">
        <v>0.13320000000000001</v>
      </c>
      <c r="AO14" s="39">
        <v>100.2135</v>
      </c>
      <c r="AP14" s="64">
        <v>0.55445613299676766</v>
      </c>
      <c r="AQ14" s="64">
        <v>0.4289957499548035</v>
      </c>
      <c r="AR14" s="97">
        <v>1.6548117048428949E-2</v>
      </c>
      <c r="AS14" s="24"/>
      <c r="AT14" s="36" t="s">
        <v>234</v>
      </c>
      <c r="AU14" s="24" t="s">
        <v>112</v>
      </c>
      <c r="AV14" s="37" t="s">
        <v>235</v>
      </c>
      <c r="AW14" s="37" t="s">
        <v>236</v>
      </c>
      <c r="AX14" s="40">
        <v>2.5999999999999999E-2</v>
      </c>
      <c r="AY14" s="41">
        <v>0.22700000000000001</v>
      </c>
      <c r="AZ14" s="41">
        <v>0.41099999999999998</v>
      </c>
      <c r="BA14" s="41">
        <v>0.19400000000000001</v>
      </c>
      <c r="BB14" s="41">
        <v>0.04</v>
      </c>
      <c r="BC14" s="41">
        <v>0.02</v>
      </c>
      <c r="BD14" s="41">
        <v>0.17799999999999999</v>
      </c>
      <c r="BE14" s="41">
        <v>6.7949999999999999</v>
      </c>
      <c r="BF14" s="41">
        <v>-8.9999999999999993E-3</v>
      </c>
      <c r="BG14" s="41">
        <v>92.647999999999996</v>
      </c>
      <c r="BH14" s="41">
        <v>0.35499999999999998</v>
      </c>
      <c r="BI14" s="42">
        <v>100.886</v>
      </c>
    </row>
    <row r="15" spans="1:61" ht="15" customHeight="1">
      <c r="A15" t="s">
        <v>326</v>
      </c>
      <c r="B15" t="s">
        <v>232</v>
      </c>
      <c r="C15" t="s">
        <v>330</v>
      </c>
      <c r="D15" t="s">
        <v>328</v>
      </c>
      <c r="E15" s="64">
        <v>36.975000000000001</v>
      </c>
      <c r="F15" s="63">
        <v>0</v>
      </c>
      <c r="G15" s="65" t="s">
        <v>329</v>
      </c>
      <c r="H15" s="64">
        <v>26.838999999999999</v>
      </c>
      <c r="I15" s="64">
        <v>35.048999999999999</v>
      </c>
      <c r="J15" s="63">
        <v>0.501</v>
      </c>
      <c r="K15" s="63">
        <v>7.0999999999999994E-2</v>
      </c>
      <c r="L15" s="63">
        <v>0.218</v>
      </c>
      <c r="M15" s="65">
        <f t="shared" si="0"/>
        <v>99.653000000000006</v>
      </c>
      <c r="N15" s="64">
        <f t="shared" si="1"/>
        <v>0.69950178220356551</v>
      </c>
      <c r="O15" s="66">
        <f t="shared" si="2"/>
        <v>0</v>
      </c>
      <c r="P15" s="66">
        <f t="shared" si="3"/>
        <v>3879.999154190984</v>
      </c>
      <c r="Q15" s="66">
        <f t="shared" si="4"/>
        <v>557.91078146546522</v>
      </c>
      <c r="R15" s="64"/>
      <c r="S15" s="64">
        <v>0.99022192908803708</v>
      </c>
      <c r="T15" s="64">
        <v>1.3992880607677267</v>
      </c>
      <c r="U15" s="63">
        <v>0</v>
      </c>
      <c r="V15" s="64">
        <v>0.60111865207823556</v>
      </c>
      <c r="W15" s="63">
        <v>1.136447057673542E-2</v>
      </c>
      <c r="X15" s="63">
        <v>1.5295682790723551E-3</v>
      </c>
      <c r="Y15" s="63">
        <v>6.2553901221557625E-3</v>
      </c>
      <c r="Z15" s="102">
        <v>4</v>
      </c>
      <c r="AB15" s="36" t="s">
        <v>118</v>
      </c>
      <c r="AC15" s="24" t="s">
        <v>232</v>
      </c>
      <c r="AD15" s="37" t="s">
        <v>233</v>
      </c>
      <c r="AE15" s="89" t="s">
        <v>373</v>
      </c>
      <c r="AF15" s="37">
        <v>142</v>
      </c>
      <c r="AG15" s="38">
        <v>58.924700000000001</v>
      </c>
      <c r="AH15" s="39">
        <v>25.3752</v>
      </c>
      <c r="AI15" s="39">
        <v>6.2721</v>
      </c>
      <c r="AJ15" s="39">
        <v>7.7600000000000002E-2</v>
      </c>
      <c r="AK15" s="39">
        <v>0.59109999999999996</v>
      </c>
      <c r="AL15" s="39">
        <v>8.4052000000000007</v>
      </c>
      <c r="AM15" s="39">
        <v>0.74819999999999998</v>
      </c>
      <c r="AN15" s="39">
        <v>0.22570000000000001</v>
      </c>
      <c r="AO15" s="39">
        <v>100.6198</v>
      </c>
      <c r="AP15" s="64">
        <v>0.41083331581489108</v>
      </c>
      <c r="AQ15" s="64">
        <v>0.55476526512964608</v>
      </c>
      <c r="AR15" s="97">
        <v>3.440141905546279E-2</v>
      </c>
      <c r="AS15" s="24"/>
      <c r="AT15" s="36" t="s">
        <v>234</v>
      </c>
      <c r="AU15" s="24" t="s">
        <v>112</v>
      </c>
      <c r="AV15" s="37" t="s">
        <v>235</v>
      </c>
      <c r="AW15" s="37" t="s">
        <v>236</v>
      </c>
      <c r="AX15" s="40">
        <v>3.4000000000000002E-2</v>
      </c>
      <c r="AY15" s="41">
        <v>0.223</v>
      </c>
      <c r="AZ15" s="41">
        <v>0.39500000000000002</v>
      </c>
      <c r="BA15" s="41">
        <v>0.27100000000000002</v>
      </c>
      <c r="BB15" s="41">
        <v>4.4999999999999998E-2</v>
      </c>
      <c r="BC15" s="41">
        <v>1.2999999999999999E-2</v>
      </c>
      <c r="BD15" s="41">
        <v>0.22900000000000001</v>
      </c>
      <c r="BE15" s="41">
        <v>6.4989999999999997</v>
      </c>
      <c r="BF15" s="41">
        <v>-2.5000000000000001E-2</v>
      </c>
      <c r="BG15" s="41">
        <v>92.31</v>
      </c>
      <c r="BH15" s="41">
        <v>0.48299999999999998</v>
      </c>
      <c r="BI15" s="42">
        <v>100.476</v>
      </c>
    </row>
    <row r="16" spans="1:61" ht="15" customHeight="1">
      <c r="A16" t="s">
        <v>326</v>
      </c>
      <c r="B16" t="s">
        <v>232</v>
      </c>
      <c r="C16" t="s">
        <v>327</v>
      </c>
      <c r="D16" t="s">
        <v>328</v>
      </c>
      <c r="E16" s="64">
        <v>36.640999999999998</v>
      </c>
      <c r="F16" s="63">
        <v>3.9E-2</v>
      </c>
      <c r="G16" s="65" t="s">
        <v>329</v>
      </c>
      <c r="H16" s="64">
        <v>31.308</v>
      </c>
      <c r="I16" s="64">
        <v>31.526</v>
      </c>
      <c r="J16" s="63">
        <v>0.625</v>
      </c>
      <c r="K16" s="63">
        <v>5.8000000000000003E-2</v>
      </c>
      <c r="L16" s="63">
        <v>0.26900000000000002</v>
      </c>
      <c r="M16" s="65">
        <f t="shared" si="0"/>
        <v>100.46600000000001</v>
      </c>
      <c r="N16" s="64">
        <f t="shared" si="1"/>
        <v>0.64221121903356371</v>
      </c>
      <c r="O16" s="66">
        <f t="shared" si="2"/>
        <v>206.40579027892198</v>
      </c>
      <c r="P16" s="66">
        <f t="shared" si="3"/>
        <v>4840.3183061264763</v>
      </c>
      <c r="Q16" s="66">
        <f t="shared" si="4"/>
        <v>455.75810316897167</v>
      </c>
      <c r="R16" s="64"/>
      <c r="S16" s="64">
        <v>0.99435422058307288</v>
      </c>
      <c r="T16" s="64">
        <v>1.275409991334399</v>
      </c>
      <c r="U16" s="63">
        <v>1.2473479209557466E-3</v>
      </c>
      <c r="V16" s="64">
        <v>0.71055654667424739</v>
      </c>
      <c r="W16" s="63">
        <v>1.4366168187443447E-2</v>
      </c>
      <c r="X16" s="63">
        <v>1.2661581643279038E-3</v>
      </c>
      <c r="Y16" s="63">
        <v>7.8216725920026309E-3</v>
      </c>
      <c r="Z16" s="102">
        <v>4</v>
      </c>
      <c r="AB16" s="36" t="s">
        <v>118</v>
      </c>
      <c r="AC16" s="24" t="s">
        <v>232</v>
      </c>
      <c r="AD16" s="37" t="s">
        <v>233</v>
      </c>
      <c r="AE16" s="89" t="s">
        <v>372</v>
      </c>
      <c r="AF16" s="37">
        <v>143</v>
      </c>
      <c r="AG16" s="38">
        <v>56.986499999999999</v>
      </c>
      <c r="AH16" s="39">
        <v>26.747299999999999</v>
      </c>
      <c r="AI16" s="39">
        <v>5.9824000000000002</v>
      </c>
      <c r="AJ16" s="39">
        <v>0.1032</v>
      </c>
      <c r="AK16" s="39">
        <v>0.3866</v>
      </c>
      <c r="AL16" s="39">
        <v>9.6107999999999993</v>
      </c>
      <c r="AM16" s="39">
        <v>0.78590000000000004</v>
      </c>
      <c r="AN16" s="39">
        <v>0.13930000000000001</v>
      </c>
      <c r="AO16" s="39">
        <v>100.7419</v>
      </c>
      <c r="AP16" s="64">
        <v>0.45991789038392811</v>
      </c>
      <c r="AQ16" s="64">
        <v>0.51805383870825172</v>
      </c>
      <c r="AR16" s="97">
        <v>2.2028270907820141E-2</v>
      </c>
      <c r="AS16" s="24"/>
      <c r="AT16" s="36" t="s">
        <v>234</v>
      </c>
      <c r="AU16" s="24" t="s">
        <v>112</v>
      </c>
      <c r="AV16" s="37" t="s">
        <v>235</v>
      </c>
      <c r="AW16" s="37" t="s">
        <v>236</v>
      </c>
      <c r="AX16" s="40">
        <v>1.4999999999999999E-2</v>
      </c>
      <c r="AY16" s="41">
        <v>0.27300000000000002</v>
      </c>
      <c r="AZ16" s="41">
        <v>0.35399999999999998</v>
      </c>
      <c r="BA16" s="41">
        <v>0.31900000000000001</v>
      </c>
      <c r="BB16" s="41">
        <v>4.4999999999999998E-2</v>
      </c>
      <c r="BC16" s="41">
        <v>2.9000000000000001E-2</v>
      </c>
      <c r="BD16" s="41">
        <v>0.25</v>
      </c>
      <c r="BE16" s="41">
        <v>6.7359999999999998</v>
      </c>
      <c r="BF16" s="41">
        <v>-1.2999999999999999E-2</v>
      </c>
      <c r="BG16" s="41">
        <v>91.837999999999994</v>
      </c>
      <c r="BH16" s="41">
        <v>0.505</v>
      </c>
      <c r="BI16" s="42">
        <v>100.35</v>
      </c>
    </row>
    <row r="17" spans="1:61" ht="15" customHeight="1">
      <c r="A17" t="s">
        <v>326</v>
      </c>
      <c r="B17" t="s">
        <v>232</v>
      </c>
      <c r="C17" t="s">
        <v>327</v>
      </c>
      <c r="D17" t="s">
        <v>328</v>
      </c>
      <c r="E17" s="64">
        <v>36.677999999999997</v>
      </c>
      <c r="F17" s="63">
        <v>2.3E-2</v>
      </c>
      <c r="G17" s="65" t="s">
        <v>329</v>
      </c>
      <c r="H17" s="64">
        <v>31.707999999999998</v>
      </c>
      <c r="I17" s="64">
        <v>31.454000000000001</v>
      </c>
      <c r="J17" s="63">
        <v>0.64300000000000002</v>
      </c>
      <c r="K17" s="63">
        <v>2.7E-2</v>
      </c>
      <c r="L17" s="63">
        <v>0.25</v>
      </c>
      <c r="M17" s="65">
        <f t="shared" si="0"/>
        <v>100.783</v>
      </c>
      <c r="N17" s="64">
        <f t="shared" si="1"/>
        <v>0.63876147595158872</v>
      </c>
      <c r="O17" s="66">
        <f t="shared" si="2"/>
        <v>121.72649170295398</v>
      </c>
      <c r="P17" s="66">
        <f t="shared" si="3"/>
        <v>4979.7194733429196</v>
      </c>
      <c r="Q17" s="66">
        <f t="shared" si="4"/>
        <v>212.16325492348679</v>
      </c>
      <c r="R17" s="64"/>
      <c r="S17" s="64">
        <v>0.99372101373940691</v>
      </c>
      <c r="T17" s="64">
        <v>1.2704039927562545</v>
      </c>
      <c r="U17" s="63">
        <v>7.3440539818374036E-4</v>
      </c>
      <c r="V17" s="64">
        <v>0.71845106595510921</v>
      </c>
      <c r="W17" s="63">
        <v>1.4755601777523313E-2</v>
      </c>
      <c r="X17" s="63">
        <v>5.8844889852054886E-4</v>
      </c>
      <c r="Y17" s="63">
        <v>7.257255036502621E-3</v>
      </c>
      <c r="Z17" s="102">
        <v>4</v>
      </c>
      <c r="AB17" s="36" t="s">
        <v>118</v>
      </c>
      <c r="AC17" s="24" t="s">
        <v>232</v>
      </c>
      <c r="AD17" s="37" t="s">
        <v>233</v>
      </c>
      <c r="AE17" s="89" t="s">
        <v>372</v>
      </c>
      <c r="AF17" s="37">
        <v>144</v>
      </c>
      <c r="AG17" s="38">
        <v>56.734900000000003</v>
      </c>
      <c r="AH17" s="39">
        <v>26.665600000000001</v>
      </c>
      <c r="AI17" s="39">
        <v>5.8891</v>
      </c>
      <c r="AJ17" s="39">
        <v>0.1183</v>
      </c>
      <c r="AK17" s="39">
        <v>0.39229999999999998</v>
      </c>
      <c r="AL17" s="39">
        <v>9.5625</v>
      </c>
      <c r="AM17" s="39">
        <v>0.7974</v>
      </c>
      <c r="AN17" s="39">
        <v>0.15620000000000001</v>
      </c>
      <c r="AO17" s="39">
        <v>100.31619999999999</v>
      </c>
      <c r="AP17" s="64">
        <v>0.46225964144166615</v>
      </c>
      <c r="AQ17" s="64">
        <v>0.51516001042474757</v>
      </c>
      <c r="AR17" s="97">
        <v>2.2580348133586222E-2</v>
      </c>
      <c r="AS17" s="24"/>
      <c r="AT17" s="36" t="s">
        <v>234</v>
      </c>
      <c r="AU17" s="24" t="s">
        <v>112</v>
      </c>
      <c r="AV17" s="37" t="s">
        <v>235</v>
      </c>
      <c r="AW17" s="37" t="s">
        <v>240</v>
      </c>
      <c r="AX17" s="40">
        <v>0.01</v>
      </c>
      <c r="AY17" s="41">
        <v>0.17100000000000001</v>
      </c>
      <c r="AZ17" s="41">
        <v>0.39</v>
      </c>
      <c r="BA17" s="41">
        <v>0.16300000000000001</v>
      </c>
      <c r="BB17" s="41">
        <v>4.5999999999999999E-2</v>
      </c>
      <c r="BC17" s="41">
        <v>0.13500000000000001</v>
      </c>
      <c r="BD17" s="41">
        <v>6.6000000000000003E-2</v>
      </c>
      <c r="BE17" s="41">
        <v>6.5090000000000003</v>
      </c>
      <c r="BF17" s="41">
        <v>6.0000000000000001E-3</v>
      </c>
      <c r="BG17" s="41">
        <v>92.251999999999995</v>
      </c>
      <c r="BH17" s="41">
        <v>9.5000000000000001E-2</v>
      </c>
      <c r="BI17" s="42">
        <v>99.843999999999994</v>
      </c>
    </row>
    <row r="18" spans="1:61" ht="15" customHeight="1">
      <c r="A18" t="s">
        <v>326</v>
      </c>
      <c r="B18" t="s">
        <v>232</v>
      </c>
      <c r="C18" t="s">
        <v>330</v>
      </c>
      <c r="D18" t="s">
        <v>328</v>
      </c>
      <c r="E18" s="64">
        <v>37.851999999999997</v>
      </c>
      <c r="F18" s="63">
        <v>0</v>
      </c>
      <c r="G18" s="65" t="s">
        <v>329</v>
      </c>
      <c r="H18" s="64">
        <v>26.065000000000001</v>
      </c>
      <c r="I18" s="64">
        <v>36.423999999999999</v>
      </c>
      <c r="J18" s="63">
        <v>0.46899999999999997</v>
      </c>
      <c r="K18" s="63">
        <v>2.1999999999999999E-2</v>
      </c>
      <c r="L18" s="63">
        <v>0.22700000000000001</v>
      </c>
      <c r="M18" s="65">
        <f t="shared" si="0"/>
        <v>101.05900000000001</v>
      </c>
      <c r="N18" s="64">
        <f t="shared" si="1"/>
        <v>0.71354621028492082</v>
      </c>
      <c r="O18" s="66">
        <f t="shared" si="2"/>
        <v>0</v>
      </c>
      <c r="P18" s="66">
        <f t="shared" si="3"/>
        <v>3632.1748569173078</v>
      </c>
      <c r="Q18" s="66">
        <f t="shared" si="4"/>
        <v>172.87376327098926</v>
      </c>
      <c r="R18" s="64"/>
      <c r="S18" s="64">
        <v>0.99309941214230901</v>
      </c>
      <c r="T18" s="64">
        <v>1.4246187983435568</v>
      </c>
      <c r="U18" s="63">
        <v>0</v>
      </c>
      <c r="V18" s="64">
        <v>0.57191454148695375</v>
      </c>
      <c r="W18" s="63">
        <v>1.0422307000710798E-2</v>
      </c>
      <c r="X18" s="63">
        <v>4.643150242643912E-4</v>
      </c>
      <c r="Y18" s="63">
        <v>6.3812138598958743E-3</v>
      </c>
      <c r="Z18" s="102">
        <v>4</v>
      </c>
      <c r="AB18" s="36" t="s">
        <v>241</v>
      </c>
      <c r="AC18" s="24" t="s">
        <v>242</v>
      </c>
      <c r="AD18" s="37" t="s">
        <v>233</v>
      </c>
      <c r="AE18" s="89" t="s">
        <v>372</v>
      </c>
      <c r="AF18" s="37">
        <v>8</v>
      </c>
      <c r="AG18" s="38">
        <v>49.731999999999999</v>
      </c>
      <c r="AH18" s="39">
        <v>31.851199999999999</v>
      </c>
      <c r="AI18" s="39">
        <v>2.9413999999999998</v>
      </c>
      <c r="AJ18" s="39">
        <v>7.1800000000000003E-2</v>
      </c>
      <c r="AK18" s="39">
        <v>6.0400000000000002E-2</v>
      </c>
      <c r="AL18" s="39">
        <v>14.991899999999999</v>
      </c>
      <c r="AM18" s="39">
        <v>0.60040000000000004</v>
      </c>
      <c r="AN18" s="39">
        <v>5.0999999999999997E-2</v>
      </c>
      <c r="AO18" s="39">
        <v>100.3</v>
      </c>
      <c r="AP18" s="64">
        <v>0.73538273123623388</v>
      </c>
      <c r="AQ18" s="64">
        <v>0.26108957006806144</v>
      </c>
      <c r="AR18" s="97">
        <v>3.5276986957046776E-3</v>
      </c>
      <c r="AS18" s="24"/>
      <c r="AT18" s="36" t="s">
        <v>234</v>
      </c>
      <c r="AU18" s="24" t="s">
        <v>112</v>
      </c>
      <c r="AV18" s="37" t="s">
        <v>235</v>
      </c>
      <c r="AW18" s="37" t="s">
        <v>243</v>
      </c>
      <c r="AX18" s="40">
        <v>1E-3</v>
      </c>
      <c r="AY18" s="41">
        <v>0.5</v>
      </c>
      <c r="AZ18" s="41">
        <v>0.40799999999999997</v>
      </c>
      <c r="BA18" s="41">
        <v>0.12</v>
      </c>
      <c r="BB18" s="41">
        <v>5.2999999999999999E-2</v>
      </c>
      <c r="BC18" s="41">
        <v>1.2999999999999999E-2</v>
      </c>
      <c r="BD18" s="41">
        <v>0.254</v>
      </c>
      <c r="BE18" s="41">
        <v>6.5890000000000004</v>
      </c>
      <c r="BF18" s="41">
        <v>-1.7999999999999999E-2</v>
      </c>
      <c r="BG18" s="41">
        <v>91.796000000000006</v>
      </c>
      <c r="BH18" s="41">
        <v>0.32900000000000001</v>
      </c>
      <c r="BI18" s="42">
        <v>100.044</v>
      </c>
    </row>
    <row r="19" spans="1:61" ht="15" customHeight="1">
      <c r="A19" t="s">
        <v>326</v>
      </c>
      <c r="B19" t="s">
        <v>232</v>
      </c>
      <c r="C19" t="s">
        <v>330</v>
      </c>
      <c r="D19" t="s">
        <v>328</v>
      </c>
      <c r="E19" s="64">
        <v>37.512</v>
      </c>
      <c r="F19" s="63">
        <v>2.1999999999999999E-2</v>
      </c>
      <c r="G19" s="65" t="s">
        <v>329</v>
      </c>
      <c r="H19" s="64">
        <v>26.326000000000001</v>
      </c>
      <c r="I19" s="64">
        <v>35.557000000000002</v>
      </c>
      <c r="J19" s="63">
        <v>0.501</v>
      </c>
      <c r="K19" s="63">
        <v>0.115</v>
      </c>
      <c r="L19" s="63">
        <v>0.20300000000000001</v>
      </c>
      <c r="M19" s="65">
        <f t="shared" si="0"/>
        <v>100.236</v>
      </c>
      <c r="N19" s="64">
        <f t="shared" si="1"/>
        <v>0.70653523417818165</v>
      </c>
      <c r="O19" s="66">
        <f t="shared" si="2"/>
        <v>116.43403554195598</v>
      </c>
      <c r="P19" s="66">
        <f t="shared" si="3"/>
        <v>3879.999154190984</v>
      </c>
      <c r="Q19" s="66">
        <f t="shared" si="4"/>
        <v>903.65830800744379</v>
      </c>
      <c r="R19" s="64"/>
      <c r="S19" s="64">
        <v>0.99487506102563006</v>
      </c>
      <c r="T19" s="64">
        <v>1.405822780044705</v>
      </c>
      <c r="U19" s="63">
        <v>6.8765436218358662E-4</v>
      </c>
      <c r="V19" s="64">
        <v>0.58391914935802514</v>
      </c>
      <c r="W19" s="63">
        <v>1.1254421492977638E-2</v>
      </c>
      <c r="X19" s="63">
        <v>2.4534789007105541E-3</v>
      </c>
      <c r="Y19" s="63">
        <v>5.7685666090471818E-3</v>
      </c>
      <c r="Z19" s="102">
        <v>4</v>
      </c>
      <c r="AB19" s="36" t="s">
        <v>241</v>
      </c>
      <c r="AC19" s="24" t="s">
        <v>242</v>
      </c>
      <c r="AD19" s="37" t="s">
        <v>233</v>
      </c>
      <c r="AE19" s="89" t="s">
        <v>373</v>
      </c>
      <c r="AF19" s="37">
        <v>9</v>
      </c>
      <c r="AG19" s="38">
        <v>57.130800000000001</v>
      </c>
      <c r="AH19" s="39">
        <v>26.534199999999998</v>
      </c>
      <c r="AI19" s="39">
        <v>6.0651999999999999</v>
      </c>
      <c r="AJ19" s="39">
        <v>5.0500000000000003E-2</v>
      </c>
      <c r="AK19" s="39">
        <v>0.34250000000000003</v>
      </c>
      <c r="AL19" s="39">
        <v>9.1797000000000004</v>
      </c>
      <c r="AM19" s="39">
        <v>0.84919999999999995</v>
      </c>
      <c r="AN19" s="39">
        <v>7.6100000000000001E-2</v>
      </c>
      <c r="AO19" s="39">
        <v>100.2281</v>
      </c>
      <c r="AP19" s="64">
        <v>0.44641837303395815</v>
      </c>
      <c r="AQ19" s="64">
        <v>0.5337493790307728</v>
      </c>
      <c r="AR19" s="97">
        <v>1.983224793526903E-2</v>
      </c>
      <c r="AS19" s="24"/>
      <c r="AT19" s="36" t="s">
        <v>234</v>
      </c>
      <c r="AU19" s="24" t="s">
        <v>112</v>
      </c>
      <c r="AV19" s="37" t="s">
        <v>235</v>
      </c>
      <c r="AW19" s="37" t="s">
        <v>243</v>
      </c>
      <c r="AX19" s="40">
        <v>2.3E-2</v>
      </c>
      <c r="AY19" s="41">
        <v>0.36599999999999999</v>
      </c>
      <c r="AZ19" s="41">
        <v>0.377</v>
      </c>
      <c r="BA19" s="41">
        <v>3.5000000000000003E-2</v>
      </c>
      <c r="BB19" s="41">
        <v>5.8000000000000003E-2</v>
      </c>
      <c r="BC19" s="41">
        <v>8.0000000000000002E-3</v>
      </c>
      <c r="BD19" s="41">
        <v>0.26200000000000001</v>
      </c>
      <c r="BE19" s="41">
        <v>6.2770000000000001</v>
      </c>
      <c r="BF19" s="41">
        <v>0.02</v>
      </c>
      <c r="BG19" s="41">
        <v>92.350999999999999</v>
      </c>
      <c r="BH19" s="41">
        <v>0.46600000000000003</v>
      </c>
      <c r="BI19" s="42">
        <v>100.24299999999999</v>
      </c>
    </row>
    <row r="20" spans="1:61" ht="15" customHeight="1">
      <c r="A20" t="s">
        <v>326</v>
      </c>
      <c r="B20" t="s">
        <v>232</v>
      </c>
      <c r="C20" t="s">
        <v>330</v>
      </c>
      <c r="D20" t="s">
        <v>328</v>
      </c>
      <c r="E20" s="64">
        <v>37.241999999999997</v>
      </c>
      <c r="F20" s="63">
        <v>3.6999999999999998E-2</v>
      </c>
      <c r="G20" s="65" t="s">
        <v>329</v>
      </c>
      <c r="H20" s="64">
        <v>28.109000000000002</v>
      </c>
      <c r="I20" s="64">
        <v>34.347999999999999</v>
      </c>
      <c r="J20" s="63">
        <v>0.51400000000000001</v>
      </c>
      <c r="K20" s="63">
        <v>2.5999999999999999E-2</v>
      </c>
      <c r="L20" s="63">
        <v>0.24099999999999999</v>
      </c>
      <c r="M20" s="65">
        <f t="shared" si="0"/>
        <v>100.517</v>
      </c>
      <c r="N20" s="64">
        <f t="shared" si="1"/>
        <v>0.68535446951240575</v>
      </c>
      <c r="O20" s="66">
        <f t="shared" si="2"/>
        <v>195.82087795692595</v>
      </c>
      <c r="P20" s="66">
        <f t="shared" si="3"/>
        <v>3980.6777749584144</v>
      </c>
      <c r="Q20" s="66">
        <f t="shared" si="4"/>
        <v>204.30535659298729</v>
      </c>
      <c r="R20" s="64"/>
      <c r="S20" s="64">
        <v>0.99327614291138966</v>
      </c>
      <c r="T20" s="64">
        <v>1.3656694769701165</v>
      </c>
      <c r="U20" s="63">
        <v>1.163021998938507E-3</v>
      </c>
      <c r="V20" s="64">
        <v>0.62697744914057119</v>
      </c>
      <c r="W20" s="63">
        <v>1.1611471304077426E-2</v>
      </c>
      <c r="X20" s="63">
        <v>5.5782313125943533E-4</v>
      </c>
      <c r="Y20" s="63">
        <v>6.8869606327874363E-3</v>
      </c>
      <c r="Z20" s="102">
        <v>4</v>
      </c>
      <c r="AB20" s="36" t="s">
        <v>241</v>
      </c>
      <c r="AC20" s="24" t="s">
        <v>242</v>
      </c>
      <c r="AD20" s="37" t="s">
        <v>233</v>
      </c>
      <c r="AE20" s="89" t="s">
        <v>372</v>
      </c>
      <c r="AF20" s="37">
        <v>10</v>
      </c>
      <c r="AG20" s="38">
        <v>50.452199999999998</v>
      </c>
      <c r="AH20" s="39">
        <v>31.442900000000002</v>
      </c>
      <c r="AI20" s="39">
        <v>3.2881999999999998</v>
      </c>
      <c r="AJ20" s="39">
        <v>6.08E-2</v>
      </c>
      <c r="AK20" s="39">
        <v>8.0500000000000002E-2</v>
      </c>
      <c r="AL20" s="39">
        <v>14.431800000000001</v>
      </c>
      <c r="AM20" s="39">
        <v>0.59099999999999997</v>
      </c>
      <c r="AN20" s="39">
        <v>5.9499999999999997E-2</v>
      </c>
      <c r="AO20" s="39">
        <v>100.40689999999999</v>
      </c>
      <c r="AP20" s="64">
        <v>0.70474918703184919</v>
      </c>
      <c r="AQ20" s="64">
        <v>0.29057014583133445</v>
      </c>
      <c r="AR20" s="97">
        <v>4.6806671368163112E-3</v>
      </c>
      <c r="AS20" s="24"/>
      <c r="AT20" s="36" t="s">
        <v>234</v>
      </c>
      <c r="AU20" s="24" t="s">
        <v>112</v>
      </c>
      <c r="AV20" s="37" t="s">
        <v>235</v>
      </c>
      <c r="AW20" s="37" t="s">
        <v>243</v>
      </c>
      <c r="AX20" s="40">
        <v>2.7E-2</v>
      </c>
      <c r="AY20" s="41">
        <v>0.39500000000000002</v>
      </c>
      <c r="AZ20" s="41">
        <v>0.41199999999999998</v>
      </c>
      <c r="BA20" s="41">
        <v>5.0999999999999997E-2</v>
      </c>
      <c r="BB20" s="41">
        <v>5.8000000000000003E-2</v>
      </c>
      <c r="BC20" s="41">
        <v>4.0000000000000001E-3</v>
      </c>
      <c r="BD20" s="41">
        <v>0.25900000000000001</v>
      </c>
      <c r="BE20" s="41">
        <v>6.5129999999999999</v>
      </c>
      <c r="BF20" s="41">
        <v>-3.0000000000000001E-3</v>
      </c>
      <c r="BG20" s="41">
        <v>92.099000000000004</v>
      </c>
      <c r="BH20" s="41">
        <v>0.54200000000000004</v>
      </c>
      <c r="BI20" s="42">
        <v>100.358</v>
      </c>
    </row>
    <row r="21" spans="1:61" ht="15" customHeight="1">
      <c r="A21" t="s">
        <v>326</v>
      </c>
      <c r="B21" t="s">
        <v>232</v>
      </c>
      <c r="C21" t="s">
        <v>330</v>
      </c>
      <c r="D21" t="s">
        <v>328</v>
      </c>
      <c r="E21" s="64">
        <v>37.095500000000001</v>
      </c>
      <c r="F21" s="63">
        <v>2.8799999999999999E-2</v>
      </c>
      <c r="G21" s="65" t="s">
        <v>329</v>
      </c>
      <c r="H21" s="64">
        <v>26.383700000000001</v>
      </c>
      <c r="I21" s="64">
        <v>34.140500000000003</v>
      </c>
      <c r="J21" s="63">
        <v>0.46989999999999998</v>
      </c>
      <c r="K21" s="63">
        <v>4.5100000000000001E-2</v>
      </c>
      <c r="L21" s="63">
        <v>0.22140000000000001</v>
      </c>
      <c r="M21" s="65">
        <f t="shared" si="0"/>
        <v>98.384900000000002</v>
      </c>
      <c r="N21" s="64">
        <f t="shared" si="1"/>
        <v>0.69757431132954117</v>
      </c>
      <c r="O21" s="66">
        <f t="shared" si="2"/>
        <v>152.42273743674238</v>
      </c>
      <c r="P21" s="66">
        <f t="shared" si="3"/>
        <v>3639.1449152781302</v>
      </c>
      <c r="Q21" s="66">
        <f t="shared" si="4"/>
        <v>354.391214705528</v>
      </c>
      <c r="R21" s="64"/>
      <c r="S21" s="64">
        <v>1.0034373283177049</v>
      </c>
      <c r="T21" s="64">
        <v>1.3767213295550758</v>
      </c>
      <c r="U21" s="63">
        <v>9.1814380528489504E-4</v>
      </c>
      <c r="V21" s="64">
        <v>0.59686242660577671</v>
      </c>
      <c r="W21" s="63">
        <v>1.0766178953676547E-2</v>
      </c>
      <c r="X21" s="63">
        <v>9.8136762843436197E-4</v>
      </c>
      <c r="Y21" s="63">
        <v>6.416824913699719E-3</v>
      </c>
      <c r="Z21" s="102">
        <v>4</v>
      </c>
      <c r="AB21" s="36" t="s">
        <v>241</v>
      </c>
      <c r="AC21" s="24" t="s">
        <v>242</v>
      </c>
      <c r="AD21" s="37" t="s">
        <v>233</v>
      </c>
      <c r="AE21" s="89" t="s">
        <v>373</v>
      </c>
      <c r="AF21" s="37">
        <v>11</v>
      </c>
      <c r="AG21" s="38">
        <v>56.7059</v>
      </c>
      <c r="AH21" s="39">
        <v>26.7471</v>
      </c>
      <c r="AI21" s="39">
        <v>6.1474000000000002</v>
      </c>
      <c r="AJ21" s="39">
        <v>6.5199999999999994E-2</v>
      </c>
      <c r="AK21" s="39">
        <v>0.30580000000000002</v>
      </c>
      <c r="AL21" s="39">
        <v>9.0843000000000007</v>
      </c>
      <c r="AM21" s="39">
        <v>0.80069999999999997</v>
      </c>
      <c r="AN21" s="39">
        <v>6.13E-2</v>
      </c>
      <c r="AO21" s="39">
        <v>99.9178</v>
      </c>
      <c r="AP21" s="64">
        <v>0.44157175627341855</v>
      </c>
      <c r="AQ21" s="64">
        <v>0.54072939180052204</v>
      </c>
      <c r="AR21" s="97">
        <v>1.7698851926059377E-2</v>
      </c>
      <c r="AS21" s="24"/>
      <c r="AT21" s="36" t="s">
        <v>234</v>
      </c>
      <c r="AU21" s="24" t="s">
        <v>112</v>
      </c>
      <c r="AV21" s="37" t="s">
        <v>235</v>
      </c>
      <c r="AW21" s="37" t="s">
        <v>243</v>
      </c>
      <c r="AX21" s="40">
        <v>1.831</v>
      </c>
      <c r="AY21" s="41">
        <v>0.501</v>
      </c>
      <c r="AZ21" s="41">
        <v>0.42899999999999999</v>
      </c>
      <c r="BA21" s="41">
        <v>0.22500000000000001</v>
      </c>
      <c r="BB21" s="41">
        <v>5.8000000000000003E-2</v>
      </c>
      <c r="BC21" s="41">
        <v>0.128</v>
      </c>
      <c r="BD21" s="41">
        <v>0.42899999999999999</v>
      </c>
      <c r="BE21" s="41">
        <v>6.8920000000000003</v>
      </c>
      <c r="BF21" s="41">
        <v>-2.1000000000000001E-2</v>
      </c>
      <c r="BG21" s="41">
        <v>89.457999999999998</v>
      </c>
      <c r="BH21" s="41">
        <v>0.53400000000000003</v>
      </c>
      <c r="BI21" s="42">
        <v>100.465</v>
      </c>
    </row>
    <row r="22" spans="1:61" ht="15" customHeight="1">
      <c r="A22" t="s">
        <v>326</v>
      </c>
      <c r="B22" t="s">
        <v>232</v>
      </c>
      <c r="C22" t="s">
        <v>327</v>
      </c>
      <c r="D22" t="s">
        <v>328</v>
      </c>
      <c r="E22" s="64">
        <v>36.6877</v>
      </c>
      <c r="F22" s="63">
        <v>4.8599999999999997E-2</v>
      </c>
      <c r="G22" s="65" t="s">
        <v>329</v>
      </c>
      <c r="H22" s="64">
        <v>31.851299999999998</v>
      </c>
      <c r="I22" s="64">
        <v>30.382100000000001</v>
      </c>
      <c r="J22" s="63">
        <v>0.65110000000000001</v>
      </c>
      <c r="K22" s="63">
        <v>2.93E-2</v>
      </c>
      <c r="L22" s="63">
        <v>0.25109999999999999</v>
      </c>
      <c r="M22" s="65">
        <f t="shared" si="0"/>
        <v>99.901199999999989</v>
      </c>
      <c r="N22" s="64">
        <f t="shared" si="1"/>
        <v>0.62967222436529402</v>
      </c>
      <c r="O22" s="66">
        <f t="shared" si="2"/>
        <v>257.21336942450273</v>
      </c>
      <c r="P22" s="66">
        <f t="shared" si="3"/>
        <v>5042.4499985903185</v>
      </c>
      <c r="Q22" s="66">
        <f t="shared" si="4"/>
        <v>230.23642108363569</v>
      </c>
      <c r="R22" s="64"/>
      <c r="S22" s="64">
        <v>1.003523975755612</v>
      </c>
      <c r="T22" s="64">
        <v>1.2388884259668553</v>
      </c>
      <c r="U22" s="63">
        <v>1.5667248538299811E-3</v>
      </c>
      <c r="V22" s="64">
        <v>0.72862479444817518</v>
      </c>
      <c r="W22" s="63">
        <v>1.5084887918361278E-2</v>
      </c>
      <c r="X22" s="63">
        <v>6.4470501678509412E-4</v>
      </c>
      <c r="Y22" s="63">
        <v>7.3591478578550196E-3</v>
      </c>
      <c r="Z22" s="102">
        <v>4</v>
      </c>
      <c r="AB22" s="36" t="s">
        <v>241</v>
      </c>
      <c r="AC22" s="24" t="s">
        <v>242</v>
      </c>
      <c r="AD22" s="37" t="s">
        <v>233</v>
      </c>
      <c r="AE22" s="89" t="s">
        <v>372</v>
      </c>
      <c r="AF22" s="37">
        <v>12</v>
      </c>
      <c r="AG22" s="38">
        <v>49.236899999999999</v>
      </c>
      <c r="AH22" s="39">
        <v>31.628699999999998</v>
      </c>
      <c r="AI22" s="39">
        <v>2.9819</v>
      </c>
      <c r="AJ22" s="39">
        <v>9.4600000000000004E-2</v>
      </c>
      <c r="AK22" s="39">
        <v>4.1500000000000002E-2</v>
      </c>
      <c r="AL22" s="39">
        <v>14.8909</v>
      </c>
      <c r="AM22" s="39">
        <v>0.54330000000000001</v>
      </c>
      <c r="AN22" s="39">
        <v>4.0399999999999998E-2</v>
      </c>
      <c r="AO22" s="39">
        <v>99.458200000000005</v>
      </c>
      <c r="AP22" s="64">
        <v>0.7322321043406006</v>
      </c>
      <c r="AQ22" s="64">
        <v>0.26533807784780061</v>
      </c>
      <c r="AR22" s="97">
        <v>2.4298178115988649E-3</v>
      </c>
      <c r="AS22" s="24"/>
      <c r="AT22" s="36" t="s">
        <v>234</v>
      </c>
      <c r="AU22" s="24" t="s">
        <v>112</v>
      </c>
      <c r="AV22" s="37" t="s">
        <v>235</v>
      </c>
      <c r="AW22" s="37" t="s">
        <v>243</v>
      </c>
      <c r="AX22" s="40">
        <v>0.19500000000000001</v>
      </c>
      <c r="AY22" s="41">
        <v>0.46300000000000002</v>
      </c>
      <c r="AZ22" s="41">
        <v>0.38300000000000001</v>
      </c>
      <c r="BA22" s="41">
        <v>0.21199999999999999</v>
      </c>
      <c r="BB22" s="41">
        <v>6.0999999999999999E-2</v>
      </c>
      <c r="BC22" s="41">
        <v>5.0999999999999997E-2</v>
      </c>
      <c r="BD22" s="41">
        <v>0.28499999999999998</v>
      </c>
      <c r="BE22" s="41">
        <v>6.7750000000000004</v>
      </c>
      <c r="BF22" s="41">
        <v>-0.01</v>
      </c>
      <c r="BG22" s="41">
        <v>90.066000000000003</v>
      </c>
      <c r="BH22" s="41">
        <v>1.276</v>
      </c>
      <c r="BI22" s="42">
        <v>99.756</v>
      </c>
    </row>
    <row r="23" spans="1:61" ht="15" customHeight="1">
      <c r="A23" t="s">
        <v>326</v>
      </c>
      <c r="B23" t="s">
        <v>232</v>
      </c>
      <c r="C23" t="s">
        <v>330</v>
      </c>
      <c r="D23" t="s">
        <v>328</v>
      </c>
      <c r="E23" s="64">
        <v>37.859200000000001</v>
      </c>
      <c r="F23" s="63">
        <v>3.04E-2</v>
      </c>
      <c r="G23" s="65" t="s">
        <v>329</v>
      </c>
      <c r="H23" s="64">
        <v>25.940999999999999</v>
      </c>
      <c r="I23" s="64">
        <v>35.654400000000003</v>
      </c>
      <c r="J23" s="63">
        <v>0.44090000000000001</v>
      </c>
      <c r="K23" s="63">
        <v>2.81E-2</v>
      </c>
      <c r="L23" s="63">
        <v>0.21740000000000001</v>
      </c>
      <c r="M23" s="65">
        <f t="shared" si="0"/>
        <v>100.17140000000001</v>
      </c>
      <c r="N23" s="64">
        <f t="shared" si="1"/>
        <v>0.71014395971001509</v>
      </c>
      <c r="O23" s="66">
        <f t="shared" si="2"/>
        <v>160.89066729433918</v>
      </c>
      <c r="P23" s="66">
        <f t="shared" si="3"/>
        <v>3414.5541458738621</v>
      </c>
      <c r="Q23" s="66">
        <f t="shared" si="4"/>
        <v>220.80694308703627</v>
      </c>
      <c r="R23" s="64"/>
      <c r="S23" s="64">
        <v>1.001248043151439</v>
      </c>
      <c r="T23" s="64">
        <v>1.4056931227591529</v>
      </c>
      <c r="U23" s="63">
        <v>9.4753012857926749E-4</v>
      </c>
      <c r="V23" s="64">
        <v>0.57375499270910102</v>
      </c>
      <c r="W23" s="63">
        <v>9.8763727376529123E-3</v>
      </c>
      <c r="X23" s="63">
        <v>5.9780938683040509E-4</v>
      </c>
      <c r="Y23" s="63">
        <v>6.1603209115162275E-3</v>
      </c>
      <c r="Z23" s="102">
        <v>4</v>
      </c>
      <c r="AB23" s="36" t="s">
        <v>241</v>
      </c>
      <c r="AC23" s="24" t="s">
        <v>242</v>
      </c>
      <c r="AD23" s="37" t="s">
        <v>233</v>
      </c>
      <c r="AE23" s="89" t="s">
        <v>373</v>
      </c>
      <c r="AF23" s="37">
        <v>13</v>
      </c>
      <c r="AG23" s="38">
        <v>57.018500000000003</v>
      </c>
      <c r="AH23" s="39">
        <v>26.854700000000001</v>
      </c>
      <c r="AI23" s="39">
        <v>6.0880999999999998</v>
      </c>
      <c r="AJ23" s="39">
        <v>8.0799999999999997E-2</v>
      </c>
      <c r="AK23" s="39">
        <v>0.29670000000000002</v>
      </c>
      <c r="AL23" s="39">
        <v>9.3915000000000006</v>
      </c>
      <c r="AM23" s="39">
        <v>0.745</v>
      </c>
      <c r="AN23" s="39">
        <v>9.0899999999999995E-2</v>
      </c>
      <c r="AO23" s="39">
        <v>100.56610000000001</v>
      </c>
      <c r="AP23" s="64">
        <v>0.45234726987805723</v>
      </c>
      <c r="AQ23" s="64">
        <v>0.53063693090611974</v>
      </c>
      <c r="AR23" s="97">
        <v>1.7015799215823003E-2</v>
      </c>
      <c r="AS23" s="24"/>
      <c r="AT23" s="36" t="s">
        <v>234</v>
      </c>
      <c r="AU23" s="24" t="s">
        <v>112</v>
      </c>
      <c r="AV23" s="37" t="s">
        <v>235</v>
      </c>
      <c r="AW23" s="37" t="s">
        <v>243</v>
      </c>
      <c r="AX23" s="40">
        <v>2.1000000000000001E-2</v>
      </c>
      <c r="AY23" s="41">
        <v>0.41499999999999998</v>
      </c>
      <c r="AZ23" s="41">
        <v>0.41299999999999998</v>
      </c>
      <c r="BA23" s="41">
        <v>5.1999999999999998E-2</v>
      </c>
      <c r="BB23" s="41">
        <v>6.2E-2</v>
      </c>
      <c r="BC23" s="41">
        <v>0.01</v>
      </c>
      <c r="BD23" s="41">
        <v>0.20699999999999999</v>
      </c>
      <c r="BE23" s="41">
        <v>6.742</v>
      </c>
      <c r="BF23" s="41">
        <v>1.7999999999999999E-2</v>
      </c>
      <c r="BG23" s="41">
        <v>91.971999999999994</v>
      </c>
      <c r="BH23" s="41">
        <v>0.36499999999999999</v>
      </c>
      <c r="BI23" s="42">
        <v>100.276</v>
      </c>
    </row>
    <row r="24" spans="1:61" ht="15" customHeight="1">
      <c r="A24" t="s">
        <v>326</v>
      </c>
      <c r="B24" t="s">
        <v>232</v>
      </c>
      <c r="C24" t="s">
        <v>327</v>
      </c>
      <c r="D24" t="s">
        <v>328</v>
      </c>
      <c r="E24" s="64">
        <v>36.562199999999997</v>
      </c>
      <c r="F24" s="63">
        <v>3.0800000000000001E-2</v>
      </c>
      <c r="G24" s="65" t="s">
        <v>329</v>
      </c>
      <c r="H24" s="64">
        <v>30.848099999999999</v>
      </c>
      <c r="I24" s="64">
        <v>31.012499999999999</v>
      </c>
      <c r="J24" s="63">
        <v>0.59370000000000001</v>
      </c>
      <c r="K24" s="63">
        <v>3.5000000000000003E-2</v>
      </c>
      <c r="L24" s="63">
        <v>0.24079999999999999</v>
      </c>
      <c r="M24" s="65">
        <f t="shared" si="0"/>
        <v>99.323099999999982</v>
      </c>
      <c r="N24" s="64">
        <f t="shared" si="1"/>
        <v>0.64183803251769</v>
      </c>
      <c r="O24" s="66">
        <f t="shared" si="2"/>
        <v>163.00764975873838</v>
      </c>
      <c r="P24" s="66">
        <f t="shared" si="3"/>
        <v>4597.9151653556619</v>
      </c>
      <c r="Q24" s="66">
        <f t="shared" si="4"/>
        <v>275.02644156748289</v>
      </c>
      <c r="R24" s="64"/>
      <c r="S24" s="64">
        <v>1.0017129140513483</v>
      </c>
      <c r="T24" s="64">
        <v>1.266644874409409</v>
      </c>
      <c r="U24" s="63">
        <v>9.945139197543361E-4</v>
      </c>
      <c r="V24" s="64">
        <v>0.70682009687132963</v>
      </c>
      <c r="W24" s="63">
        <v>1.3777332103070604E-2</v>
      </c>
      <c r="X24" s="63">
        <v>7.713742899254824E-4</v>
      </c>
      <c r="Y24" s="63">
        <v>7.0687233439377262E-3</v>
      </c>
      <c r="Z24" s="102">
        <v>4</v>
      </c>
      <c r="AB24" s="36" t="s">
        <v>241</v>
      </c>
      <c r="AC24" s="24" t="s">
        <v>242</v>
      </c>
      <c r="AD24" s="37" t="s">
        <v>233</v>
      </c>
      <c r="AE24" s="89" t="s">
        <v>372</v>
      </c>
      <c r="AF24" s="37">
        <v>14</v>
      </c>
      <c r="AG24" s="38">
        <v>50.592500000000001</v>
      </c>
      <c r="AH24" s="39">
        <v>31.485099999999999</v>
      </c>
      <c r="AI24" s="39">
        <v>3.3252000000000002</v>
      </c>
      <c r="AJ24" s="39">
        <v>7.2999999999999995E-2</v>
      </c>
      <c r="AK24" s="39">
        <v>7.6799999999999993E-2</v>
      </c>
      <c r="AL24" s="39">
        <v>14.473000000000001</v>
      </c>
      <c r="AM24" s="39">
        <v>0.63429999999999997</v>
      </c>
      <c r="AN24" s="39">
        <v>0</v>
      </c>
      <c r="AO24" s="39">
        <v>100.6598</v>
      </c>
      <c r="AP24" s="64">
        <v>0.70319843543023741</v>
      </c>
      <c r="AQ24" s="64">
        <v>0.29235854374259707</v>
      </c>
      <c r="AR24" s="97">
        <v>4.4430208271653516E-3</v>
      </c>
      <c r="AS24" s="24"/>
      <c r="AT24" s="36" t="s">
        <v>234</v>
      </c>
      <c r="AU24" s="24" t="s">
        <v>112</v>
      </c>
      <c r="AV24" s="37" t="s">
        <v>235</v>
      </c>
      <c r="AW24" s="37" t="s">
        <v>243</v>
      </c>
      <c r="AX24" s="40">
        <v>1.4E-2</v>
      </c>
      <c r="AY24" s="41">
        <v>0.44600000000000001</v>
      </c>
      <c r="AZ24" s="41">
        <v>0.38800000000000001</v>
      </c>
      <c r="BA24" s="41">
        <v>5.5E-2</v>
      </c>
      <c r="BB24" s="41">
        <v>6.6000000000000003E-2</v>
      </c>
      <c r="BC24" s="41">
        <v>1.7999999999999999E-2</v>
      </c>
      <c r="BD24" s="41">
        <v>0.249</v>
      </c>
      <c r="BE24" s="41">
        <v>6.3920000000000003</v>
      </c>
      <c r="BF24" s="41">
        <v>-8.0000000000000002E-3</v>
      </c>
      <c r="BG24" s="41">
        <v>92.289000000000001</v>
      </c>
      <c r="BH24" s="41">
        <v>0.25900000000000001</v>
      </c>
      <c r="BI24" s="42">
        <v>100.169</v>
      </c>
    </row>
    <row r="25" spans="1:61" ht="15" customHeight="1">
      <c r="A25" t="s">
        <v>326</v>
      </c>
      <c r="B25" t="s">
        <v>232</v>
      </c>
      <c r="C25" t="s">
        <v>330</v>
      </c>
      <c r="D25" t="s">
        <v>328</v>
      </c>
      <c r="E25" s="64">
        <v>36.869199999999999</v>
      </c>
      <c r="F25" s="63">
        <v>6.5299999999999997E-2</v>
      </c>
      <c r="G25" s="65" t="s">
        <v>329</v>
      </c>
      <c r="H25" s="64">
        <v>28.329000000000001</v>
      </c>
      <c r="I25" s="64">
        <v>33.3033</v>
      </c>
      <c r="J25" s="63">
        <v>0.52210000000000001</v>
      </c>
      <c r="K25" s="63">
        <v>4.3900000000000002E-2</v>
      </c>
      <c r="L25" s="63">
        <v>0.24349999999999999</v>
      </c>
      <c r="M25" s="65">
        <f t="shared" si="0"/>
        <v>99.376299999999986</v>
      </c>
      <c r="N25" s="64">
        <f t="shared" si="1"/>
        <v>0.67695342492561916</v>
      </c>
      <c r="O25" s="66">
        <f t="shared" si="2"/>
        <v>345.59738731316935</v>
      </c>
      <c r="P25" s="66">
        <f t="shared" si="3"/>
        <v>4043.4083002058142</v>
      </c>
      <c r="Q25" s="66">
        <f t="shared" si="4"/>
        <v>344.96173670892858</v>
      </c>
      <c r="R25" s="64"/>
      <c r="S25" s="64">
        <v>0.99692707183598428</v>
      </c>
      <c r="T25" s="64">
        <v>1.3424375294866315</v>
      </c>
      <c r="U25" s="63">
        <v>2.0809519555271007E-3</v>
      </c>
      <c r="V25" s="64">
        <v>0.64061991591167333</v>
      </c>
      <c r="W25" s="63">
        <v>1.1957502877483726E-2</v>
      </c>
      <c r="X25" s="63">
        <v>9.5488343208693406E-4</v>
      </c>
      <c r="Y25" s="63">
        <v>7.0545966868648417E-3</v>
      </c>
      <c r="Z25" s="102">
        <v>4</v>
      </c>
      <c r="AB25" s="36" t="s">
        <v>241</v>
      </c>
      <c r="AC25" s="24" t="s">
        <v>242</v>
      </c>
      <c r="AD25" s="37" t="s">
        <v>233</v>
      </c>
      <c r="AE25" s="89" t="s">
        <v>373</v>
      </c>
      <c r="AF25" s="37">
        <v>15</v>
      </c>
      <c r="AG25" s="38">
        <v>54.607300000000002</v>
      </c>
      <c r="AH25" s="39">
        <v>28.4956</v>
      </c>
      <c r="AI25" s="39">
        <v>5.7986000000000004</v>
      </c>
      <c r="AJ25" s="39">
        <v>0.13389999999999999</v>
      </c>
      <c r="AK25" s="39">
        <v>0.28039999999999998</v>
      </c>
      <c r="AL25" s="39">
        <v>9.0553000000000008</v>
      </c>
      <c r="AM25" s="39">
        <v>0.79959999999999998</v>
      </c>
      <c r="AN25" s="39">
        <v>0.1205</v>
      </c>
      <c r="AO25" s="39">
        <v>99.291300000000007</v>
      </c>
      <c r="AP25" s="64">
        <v>0.45544710451310855</v>
      </c>
      <c r="AQ25" s="64">
        <v>0.52776056754634515</v>
      </c>
      <c r="AR25" s="97">
        <v>1.6792327940546314E-2</v>
      </c>
      <c r="AS25" s="24"/>
      <c r="AT25" s="36" t="s">
        <v>234</v>
      </c>
      <c r="AU25" s="24" t="s">
        <v>112</v>
      </c>
      <c r="AV25" s="37" t="s">
        <v>235</v>
      </c>
      <c r="AW25" s="37" t="s">
        <v>243</v>
      </c>
      <c r="AX25" s="40">
        <v>0.10100000000000001</v>
      </c>
      <c r="AY25" s="41">
        <v>0.55200000000000005</v>
      </c>
      <c r="AZ25" s="41">
        <v>0.45700000000000002</v>
      </c>
      <c r="BA25" s="41">
        <v>0.34100000000000003</v>
      </c>
      <c r="BB25" s="41">
        <v>7.2999999999999995E-2</v>
      </c>
      <c r="BC25" s="41">
        <v>0.02</v>
      </c>
      <c r="BD25" s="41">
        <v>0.35499999999999998</v>
      </c>
      <c r="BE25" s="41">
        <v>6.3970000000000002</v>
      </c>
      <c r="BF25" s="41">
        <v>2.7E-2</v>
      </c>
      <c r="BG25" s="41">
        <v>91.207999999999998</v>
      </c>
      <c r="BH25" s="41">
        <v>0.93</v>
      </c>
      <c r="BI25" s="42">
        <v>100.462</v>
      </c>
    </row>
    <row r="26" spans="1:61" ht="15" customHeight="1">
      <c r="A26" t="s">
        <v>326</v>
      </c>
      <c r="B26" t="s">
        <v>232</v>
      </c>
      <c r="C26" t="s">
        <v>327</v>
      </c>
      <c r="D26" t="s">
        <v>328</v>
      </c>
      <c r="E26" s="64">
        <v>36.226900000000001</v>
      </c>
      <c r="F26" s="63">
        <v>2.9600000000000001E-2</v>
      </c>
      <c r="G26" s="65" t="s">
        <v>329</v>
      </c>
      <c r="H26" s="64">
        <v>32.773299999999999</v>
      </c>
      <c r="I26" s="64">
        <v>29.493600000000001</v>
      </c>
      <c r="J26" s="63">
        <v>0.63490000000000002</v>
      </c>
      <c r="K26" s="63">
        <v>2.12E-2</v>
      </c>
      <c r="L26" s="63">
        <v>0.26140000000000002</v>
      </c>
      <c r="M26" s="65">
        <f t="shared" si="0"/>
        <v>99.440899999999985</v>
      </c>
      <c r="N26" s="64">
        <f t="shared" si="1"/>
        <v>0.61599768426805768</v>
      </c>
      <c r="O26" s="66">
        <f t="shared" si="2"/>
        <v>156.65670236554078</v>
      </c>
      <c r="P26" s="66">
        <f t="shared" si="3"/>
        <v>4916.9889480955208</v>
      </c>
      <c r="Q26" s="66">
        <f t="shared" si="4"/>
        <v>166.58744460658963</v>
      </c>
      <c r="R26" s="64"/>
      <c r="S26" s="64">
        <v>1.0013127433175011</v>
      </c>
      <c r="T26" s="64">
        <v>1.2152720144132538</v>
      </c>
      <c r="U26" s="63">
        <v>9.6422742328025049E-4</v>
      </c>
      <c r="V26" s="64">
        <v>0.75757958138010939</v>
      </c>
      <c r="W26" s="63">
        <v>1.4863840064007858E-2</v>
      </c>
      <c r="X26" s="63">
        <v>4.7136854102336516E-4</v>
      </c>
      <c r="Y26" s="63">
        <v>7.7413678316822663E-3</v>
      </c>
      <c r="Z26" s="102">
        <v>4</v>
      </c>
      <c r="AB26" s="36" t="s">
        <v>241</v>
      </c>
      <c r="AC26" s="24" t="s">
        <v>242</v>
      </c>
      <c r="AD26" s="37" t="s">
        <v>233</v>
      </c>
      <c r="AE26" s="89" t="s">
        <v>372</v>
      </c>
      <c r="AF26" s="37">
        <v>16</v>
      </c>
      <c r="AG26" s="38">
        <v>50.105800000000002</v>
      </c>
      <c r="AH26" s="39">
        <v>31.508400000000002</v>
      </c>
      <c r="AI26" s="39">
        <v>3.1564999999999999</v>
      </c>
      <c r="AJ26" s="39">
        <v>7.6300000000000007E-2</v>
      </c>
      <c r="AK26" s="39">
        <v>6.5600000000000006E-2</v>
      </c>
      <c r="AL26" s="39">
        <v>14.735900000000001</v>
      </c>
      <c r="AM26" s="39">
        <v>0.67210000000000003</v>
      </c>
      <c r="AN26" s="39">
        <v>4.2500000000000003E-2</v>
      </c>
      <c r="AO26" s="39">
        <v>100.363</v>
      </c>
      <c r="AP26" s="64">
        <v>0.7179152586051889</v>
      </c>
      <c r="AQ26" s="64">
        <v>0.2782793603287812</v>
      </c>
      <c r="AR26" s="97">
        <v>3.8053810660299845E-3</v>
      </c>
      <c r="AS26" s="24"/>
      <c r="AT26" s="36" t="s">
        <v>234</v>
      </c>
      <c r="AU26" s="24" t="s">
        <v>112</v>
      </c>
      <c r="AV26" s="37" t="s">
        <v>235</v>
      </c>
      <c r="AW26" s="37" t="s">
        <v>243</v>
      </c>
      <c r="AX26" s="40">
        <v>0.45700000000000002</v>
      </c>
      <c r="AY26" s="41">
        <v>0.45700000000000002</v>
      </c>
      <c r="AZ26" s="41">
        <v>0.39300000000000002</v>
      </c>
      <c r="BA26" s="41">
        <v>0.30499999999999999</v>
      </c>
      <c r="BB26" s="41">
        <v>7.4999999999999997E-2</v>
      </c>
      <c r="BC26" s="41">
        <v>5.8000000000000003E-2</v>
      </c>
      <c r="BD26" s="41">
        <v>0.31900000000000001</v>
      </c>
      <c r="BE26" s="41">
        <v>5.6139999999999999</v>
      </c>
      <c r="BF26" s="41">
        <v>-1.0999999999999999E-2</v>
      </c>
      <c r="BG26" s="41">
        <v>89.733000000000004</v>
      </c>
      <c r="BH26" s="41">
        <v>1.2909999999999999</v>
      </c>
      <c r="BI26" s="42">
        <v>98.691000000000003</v>
      </c>
    </row>
    <row r="27" spans="1:61" ht="15" customHeight="1">
      <c r="A27" t="s">
        <v>326</v>
      </c>
      <c r="B27" t="s">
        <v>232</v>
      </c>
      <c r="C27" t="s">
        <v>330</v>
      </c>
      <c r="D27" t="s">
        <v>328</v>
      </c>
      <c r="E27" s="64">
        <v>37.548900000000003</v>
      </c>
      <c r="F27" s="63">
        <v>3.4099999999999998E-2</v>
      </c>
      <c r="G27" s="65" t="s">
        <v>329</v>
      </c>
      <c r="H27" s="64">
        <v>26.115500000000001</v>
      </c>
      <c r="I27" s="64">
        <v>34.821300000000001</v>
      </c>
      <c r="J27" s="63">
        <v>0.4723</v>
      </c>
      <c r="K27" s="63">
        <v>0.11650000000000001</v>
      </c>
      <c r="L27" s="63">
        <v>0.18110000000000001</v>
      </c>
      <c r="M27" s="65">
        <f t="shared" si="0"/>
        <v>99.289700000000011</v>
      </c>
      <c r="N27" s="64">
        <f t="shared" si="1"/>
        <v>0.70385762239001226</v>
      </c>
      <c r="O27" s="66">
        <f t="shared" si="2"/>
        <v>180.47275509003177</v>
      </c>
      <c r="P27" s="66">
        <f t="shared" si="3"/>
        <v>3657.7317375736557</v>
      </c>
      <c r="Q27" s="66">
        <f t="shared" si="4"/>
        <v>915.44515550319306</v>
      </c>
      <c r="R27" s="64"/>
      <c r="S27" s="64">
        <v>1.0040029152063634</v>
      </c>
      <c r="T27" s="64">
        <v>1.3880013094422894</v>
      </c>
      <c r="U27" s="63">
        <v>1.0745863778563096E-3</v>
      </c>
      <c r="V27" s="64">
        <v>0.58399027705102069</v>
      </c>
      <c r="W27" s="63">
        <v>1.0696527846796611E-2</v>
      </c>
      <c r="X27" s="63">
        <v>2.5058198367640398E-3</v>
      </c>
      <c r="Y27" s="63">
        <v>5.1883558436171305E-3</v>
      </c>
      <c r="Z27" s="102">
        <v>4</v>
      </c>
      <c r="AB27" s="36" t="s">
        <v>241</v>
      </c>
      <c r="AC27" s="24" t="s">
        <v>242</v>
      </c>
      <c r="AD27" s="37" t="s">
        <v>233</v>
      </c>
      <c r="AE27" s="89" t="s">
        <v>373</v>
      </c>
      <c r="AF27" s="37">
        <v>17</v>
      </c>
      <c r="AG27" s="38">
        <v>56.652999999999999</v>
      </c>
      <c r="AH27" s="39">
        <v>27.0548</v>
      </c>
      <c r="AI27" s="39">
        <v>5.9909999999999997</v>
      </c>
      <c r="AJ27" s="39">
        <v>7.8E-2</v>
      </c>
      <c r="AK27" s="39">
        <v>0.28399999999999997</v>
      </c>
      <c r="AL27" s="39">
        <v>9.5236999999999998</v>
      </c>
      <c r="AM27" s="39">
        <v>0.78259999999999996</v>
      </c>
      <c r="AN27" s="39">
        <v>1.4800000000000001E-2</v>
      </c>
      <c r="AO27" s="39">
        <v>100.3818</v>
      </c>
      <c r="AP27" s="64">
        <v>0.46001386982902387</v>
      </c>
      <c r="AQ27" s="64">
        <v>0.52365255125708388</v>
      </c>
      <c r="AR27" s="97">
        <v>1.6333578913892224E-2</v>
      </c>
      <c r="AS27" s="24"/>
      <c r="AT27" s="36" t="s">
        <v>234</v>
      </c>
      <c r="AU27" s="24" t="s">
        <v>112</v>
      </c>
      <c r="AV27" s="37" t="s">
        <v>235</v>
      </c>
      <c r="AW27" s="37" t="s">
        <v>243</v>
      </c>
      <c r="AX27" s="40">
        <v>9.0999999999999998E-2</v>
      </c>
      <c r="AY27" s="41">
        <v>0.39600000000000002</v>
      </c>
      <c r="AZ27" s="41">
        <v>0.40500000000000003</v>
      </c>
      <c r="BA27" s="41">
        <v>0.13300000000000001</v>
      </c>
      <c r="BB27" s="41">
        <v>7.5999999999999998E-2</v>
      </c>
      <c r="BC27" s="41">
        <v>0.02</v>
      </c>
      <c r="BD27" s="41">
        <v>0.23499999999999999</v>
      </c>
      <c r="BE27" s="41">
        <v>7.1230000000000002</v>
      </c>
      <c r="BF27" s="41">
        <v>-2.1000000000000001E-2</v>
      </c>
      <c r="BG27" s="41">
        <v>91.864999999999995</v>
      </c>
      <c r="BH27" s="41">
        <v>0.6</v>
      </c>
      <c r="BI27" s="42">
        <v>100.92100000000001</v>
      </c>
    </row>
    <row r="28" spans="1:61" ht="15" customHeight="1">
      <c r="A28" t="s">
        <v>326</v>
      </c>
      <c r="B28" t="s">
        <v>232</v>
      </c>
      <c r="C28" t="s">
        <v>327</v>
      </c>
      <c r="D28" t="s">
        <v>328</v>
      </c>
      <c r="E28" s="64">
        <v>36.17</v>
      </c>
      <c r="F28" s="63">
        <v>5.5500000000000001E-2</v>
      </c>
      <c r="G28" s="65" t="s">
        <v>329</v>
      </c>
      <c r="H28" s="64">
        <v>31.215699999999998</v>
      </c>
      <c r="I28" s="64">
        <v>30.2471</v>
      </c>
      <c r="J28" s="63">
        <v>0.62480000000000002</v>
      </c>
      <c r="K28" s="63">
        <v>5.7599999999999998E-2</v>
      </c>
      <c r="L28" s="63">
        <v>0.29899999999999999</v>
      </c>
      <c r="M28" s="65">
        <f t="shared" si="0"/>
        <v>98.669700000000006</v>
      </c>
      <c r="N28" s="64">
        <f t="shared" si="1"/>
        <v>0.63332658082177962</v>
      </c>
      <c r="O28" s="66">
        <f t="shared" si="2"/>
        <v>293.73131693538897</v>
      </c>
      <c r="P28" s="66">
        <f t="shared" si="3"/>
        <v>4838.7694042685162</v>
      </c>
      <c r="Q28" s="66">
        <f t="shared" si="4"/>
        <v>452.61494383677177</v>
      </c>
      <c r="R28" s="64"/>
      <c r="S28" s="64">
        <v>1.0010290804097846</v>
      </c>
      <c r="T28" s="64">
        <v>1.2479266735413299</v>
      </c>
      <c r="U28" s="63">
        <v>1.8102575413088847E-3</v>
      </c>
      <c r="V28" s="64">
        <v>0.72250487209515568</v>
      </c>
      <c r="W28" s="63">
        <v>1.4646246251805415E-2</v>
      </c>
      <c r="X28" s="63">
        <v>1.2823507535482241E-3</v>
      </c>
      <c r="Y28" s="63">
        <v>8.8663102266283104E-3</v>
      </c>
      <c r="Z28" s="102">
        <v>4</v>
      </c>
      <c r="AB28" s="36" t="s">
        <v>241</v>
      </c>
      <c r="AC28" s="24" t="s">
        <v>242</v>
      </c>
      <c r="AD28" s="37" t="s">
        <v>233</v>
      </c>
      <c r="AE28" s="89" t="s">
        <v>372</v>
      </c>
      <c r="AF28" s="37">
        <v>18</v>
      </c>
      <c r="AG28" s="38">
        <v>50.183799999999998</v>
      </c>
      <c r="AH28" s="39">
        <v>31.2087</v>
      </c>
      <c r="AI28" s="39">
        <v>3.4056999999999999</v>
      </c>
      <c r="AJ28" s="39">
        <v>6.4500000000000002E-2</v>
      </c>
      <c r="AK28" s="39">
        <v>9.3299999999999994E-2</v>
      </c>
      <c r="AL28" s="39">
        <v>14.337300000000001</v>
      </c>
      <c r="AM28" s="39">
        <v>0.76639999999999997</v>
      </c>
      <c r="AN28" s="39">
        <v>7.85E-2</v>
      </c>
      <c r="AO28" s="39">
        <v>100.1382</v>
      </c>
      <c r="AP28" s="64">
        <v>0.69560418920234635</v>
      </c>
      <c r="AQ28" s="64">
        <v>0.29900599087702501</v>
      </c>
      <c r="AR28" s="97">
        <v>5.3898199206284967E-3</v>
      </c>
      <c r="AS28" s="24"/>
      <c r="AT28" s="36" t="s">
        <v>234</v>
      </c>
      <c r="AU28" s="24" t="s">
        <v>112</v>
      </c>
      <c r="AV28" s="37" t="s">
        <v>235</v>
      </c>
      <c r="AW28" s="37" t="s">
        <v>243</v>
      </c>
      <c r="AX28" s="40">
        <v>4.0000000000000001E-3</v>
      </c>
      <c r="AY28" s="41">
        <v>0.39200000000000002</v>
      </c>
      <c r="AZ28" s="41">
        <v>0.36599999999999999</v>
      </c>
      <c r="BA28" s="41">
        <v>4.2000000000000003E-2</v>
      </c>
      <c r="BB28" s="41">
        <v>0.08</v>
      </c>
      <c r="BC28" s="41">
        <v>8.0000000000000002E-3</v>
      </c>
      <c r="BD28" s="41">
        <v>0.26600000000000001</v>
      </c>
      <c r="BE28" s="41">
        <v>6.2990000000000004</v>
      </c>
      <c r="BF28" s="41">
        <v>-8.0000000000000002E-3</v>
      </c>
      <c r="BG28" s="41">
        <v>92.096000000000004</v>
      </c>
      <c r="BH28" s="41">
        <v>0.61599999999999999</v>
      </c>
      <c r="BI28" s="42">
        <v>100.16</v>
      </c>
    </row>
    <row r="29" spans="1:61" ht="15" customHeight="1">
      <c r="A29" t="s">
        <v>326</v>
      </c>
      <c r="B29" t="s">
        <v>232</v>
      </c>
      <c r="C29" t="s">
        <v>330</v>
      </c>
      <c r="D29" t="s">
        <v>328</v>
      </c>
      <c r="E29" s="64">
        <v>36.779299999999999</v>
      </c>
      <c r="F29" s="63">
        <v>2.7799999999999998E-2</v>
      </c>
      <c r="G29" s="65" t="s">
        <v>329</v>
      </c>
      <c r="H29" s="64">
        <v>28.192399999999999</v>
      </c>
      <c r="I29" s="64">
        <v>33.188800000000001</v>
      </c>
      <c r="J29" s="63">
        <v>0.50800000000000001</v>
      </c>
      <c r="K29" s="63">
        <v>3.5799999999999998E-2</v>
      </c>
      <c r="L29" s="63">
        <v>0.2195</v>
      </c>
      <c r="M29" s="65">
        <f t="shared" si="0"/>
        <v>98.951599999999985</v>
      </c>
      <c r="N29" s="64">
        <f t="shared" si="1"/>
        <v>0.67725722853163128</v>
      </c>
      <c r="O29" s="66">
        <f t="shared" si="2"/>
        <v>147.13028127574438</v>
      </c>
      <c r="P29" s="66">
        <f t="shared" si="3"/>
        <v>3934.2107192196004</v>
      </c>
      <c r="Q29" s="66">
        <f t="shared" si="4"/>
        <v>281.31276023188246</v>
      </c>
      <c r="R29" s="64"/>
      <c r="S29" s="64">
        <v>0.99837819480473688</v>
      </c>
      <c r="T29" s="64">
        <v>1.3430442378579139</v>
      </c>
      <c r="U29" s="63">
        <v>8.8937644015814094E-4</v>
      </c>
      <c r="V29" s="64">
        <v>0.64001948044271251</v>
      </c>
      <c r="W29" s="63">
        <v>1.1679989859139487E-2</v>
      </c>
      <c r="X29" s="63">
        <v>7.817372686598562E-4</v>
      </c>
      <c r="Y29" s="63">
        <v>6.3841003018632334E-3</v>
      </c>
      <c r="Z29" s="102">
        <v>4</v>
      </c>
      <c r="AB29" s="36" t="s">
        <v>241</v>
      </c>
      <c r="AC29" s="24" t="s">
        <v>242</v>
      </c>
      <c r="AD29" s="37" t="s">
        <v>233</v>
      </c>
      <c r="AE29" s="89" t="s">
        <v>373</v>
      </c>
      <c r="AF29" s="37">
        <v>19</v>
      </c>
      <c r="AG29" s="38">
        <v>56.348799999999997</v>
      </c>
      <c r="AH29" s="39">
        <v>26.608599999999999</v>
      </c>
      <c r="AI29" s="39">
        <v>6.1233000000000004</v>
      </c>
      <c r="AJ29" s="39">
        <v>6.54E-2</v>
      </c>
      <c r="AK29" s="39">
        <v>0.29630000000000001</v>
      </c>
      <c r="AL29" s="39">
        <v>9.4179999999999993</v>
      </c>
      <c r="AM29" s="39">
        <v>1.1056999999999999</v>
      </c>
      <c r="AN29" s="39">
        <v>0.17760000000000001</v>
      </c>
      <c r="AO29" s="39">
        <v>100.14360000000001</v>
      </c>
      <c r="AP29" s="64">
        <v>0.45167177252746987</v>
      </c>
      <c r="AQ29" s="64">
        <v>0.53140848647698191</v>
      </c>
      <c r="AR29" s="97">
        <v>1.6919740995548087E-2</v>
      </c>
      <c r="AS29" s="24"/>
      <c r="AT29" s="36" t="s">
        <v>114</v>
      </c>
      <c r="AU29" s="24" t="s">
        <v>115</v>
      </c>
      <c r="AV29" s="37" t="s">
        <v>235</v>
      </c>
      <c r="AW29" s="37" t="s">
        <v>244</v>
      </c>
      <c r="AX29" s="40">
        <v>4.4999999999999998E-2</v>
      </c>
      <c r="AY29" s="41">
        <v>0.68200000000000005</v>
      </c>
      <c r="AZ29" s="41">
        <v>0.34699999999999998</v>
      </c>
      <c r="BA29" s="41">
        <v>4.0650000000000004</v>
      </c>
      <c r="BB29" s="41">
        <v>-1.0999999999999999E-2</v>
      </c>
      <c r="BC29" s="41">
        <v>4.7E-2</v>
      </c>
      <c r="BD29" s="41">
        <v>0.219</v>
      </c>
      <c r="BE29" s="41">
        <v>2.0659999999999998</v>
      </c>
      <c r="BF29" s="41">
        <v>1.4E-2</v>
      </c>
      <c r="BG29" s="41">
        <v>47.585999999999999</v>
      </c>
      <c r="BH29" s="41">
        <v>44.601999999999997</v>
      </c>
      <c r="BI29" s="42">
        <v>99.662000000000006</v>
      </c>
    </row>
    <row r="30" spans="1:61" ht="15" customHeight="1">
      <c r="A30" t="s">
        <v>326</v>
      </c>
      <c r="B30" t="s">
        <v>232</v>
      </c>
      <c r="C30" t="s">
        <v>330</v>
      </c>
      <c r="D30" t="s">
        <v>328</v>
      </c>
      <c r="E30" s="64">
        <v>36.611800000000002</v>
      </c>
      <c r="F30" s="63">
        <v>5.7099999999999998E-2</v>
      </c>
      <c r="G30" s="65" t="s">
        <v>329</v>
      </c>
      <c r="H30" s="64">
        <v>29.8231</v>
      </c>
      <c r="I30" s="64">
        <v>31.5688</v>
      </c>
      <c r="J30" s="63">
        <v>0.56379999999999997</v>
      </c>
      <c r="K30" s="63">
        <v>4.3799999999999999E-2</v>
      </c>
      <c r="L30" s="63">
        <v>0.24249999999999999</v>
      </c>
      <c r="M30" s="65">
        <f t="shared" si="0"/>
        <v>98.910900000000012</v>
      </c>
      <c r="N30" s="64">
        <f t="shared" si="1"/>
        <v>0.65360456280241463</v>
      </c>
      <c r="O30" s="66">
        <f t="shared" si="2"/>
        <v>302.19924679298572</v>
      </c>
      <c r="P30" s="66">
        <f t="shared" si="3"/>
        <v>4366.354337590572</v>
      </c>
      <c r="Q30" s="66">
        <f t="shared" si="4"/>
        <v>344.17594687587859</v>
      </c>
      <c r="R30" s="64"/>
      <c r="S30" s="64">
        <v>1.0023759598811763</v>
      </c>
      <c r="T30" s="64">
        <v>1.2884713756833681</v>
      </c>
      <c r="U30" s="63">
        <v>1.8424464165089215E-3</v>
      </c>
      <c r="V30" s="64">
        <v>0.6828602964195305</v>
      </c>
      <c r="W30" s="63">
        <v>1.3074399713294178E-2</v>
      </c>
      <c r="X30" s="63">
        <v>9.6465014549875145E-4</v>
      </c>
      <c r="Y30" s="63">
        <v>7.1136886511919397E-3</v>
      </c>
      <c r="Z30" s="102">
        <v>4</v>
      </c>
      <c r="AB30" s="36" t="s">
        <v>241</v>
      </c>
      <c r="AC30" s="24" t="s">
        <v>242</v>
      </c>
      <c r="AD30" s="37" t="s">
        <v>233</v>
      </c>
      <c r="AE30" s="89" t="s">
        <v>372</v>
      </c>
      <c r="AF30" s="37">
        <v>20</v>
      </c>
      <c r="AG30" s="38">
        <v>52.444299999999998</v>
      </c>
      <c r="AH30" s="39">
        <v>29.750800000000002</v>
      </c>
      <c r="AI30" s="39">
        <v>4.1875</v>
      </c>
      <c r="AJ30" s="39">
        <v>4.9099999999999998E-2</v>
      </c>
      <c r="AK30" s="39">
        <v>0.14749999999999999</v>
      </c>
      <c r="AL30" s="39">
        <v>12.813800000000001</v>
      </c>
      <c r="AM30" s="39">
        <v>0.75309999999999999</v>
      </c>
      <c r="AN30" s="39">
        <v>1.9099999999999999E-2</v>
      </c>
      <c r="AO30" s="39">
        <v>100.1651</v>
      </c>
      <c r="AP30" s="64">
        <v>0.6230254132887163</v>
      </c>
      <c r="AQ30" s="64">
        <v>0.36843537784410796</v>
      </c>
      <c r="AR30" s="97">
        <v>8.539208867175593E-3</v>
      </c>
      <c r="AS30" s="24"/>
      <c r="AT30" s="36" t="s">
        <v>114</v>
      </c>
      <c r="AU30" s="24" t="s">
        <v>115</v>
      </c>
      <c r="AV30" s="37" t="s">
        <v>235</v>
      </c>
      <c r="AW30" s="37" t="s">
        <v>245</v>
      </c>
      <c r="AX30" s="40">
        <v>0.106</v>
      </c>
      <c r="AY30" s="41">
        <v>0.376</v>
      </c>
      <c r="AZ30" s="41">
        <v>0.84099999999999997</v>
      </c>
      <c r="BA30" s="41">
        <v>2.722</v>
      </c>
      <c r="BB30" s="41">
        <v>2E-3</v>
      </c>
      <c r="BC30" s="41">
        <v>3.1E-2</v>
      </c>
      <c r="BD30" s="41">
        <v>6.7469999999999999</v>
      </c>
      <c r="BE30" s="41">
        <v>4.665</v>
      </c>
      <c r="BF30" s="41">
        <v>0.01</v>
      </c>
      <c r="BG30" s="41">
        <v>74.311000000000007</v>
      </c>
      <c r="BH30" s="41">
        <v>9.718</v>
      </c>
      <c r="BI30" s="42">
        <v>99.528999999999996</v>
      </c>
    </row>
    <row r="31" spans="1:61" ht="15" customHeight="1">
      <c r="A31" t="s">
        <v>326</v>
      </c>
      <c r="B31" t="s">
        <v>232</v>
      </c>
      <c r="C31" t="s">
        <v>330</v>
      </c>
      <c r="D31" t="s">
        <v>328</v>
      </c>
      <c r="E31" s="64">
        <v>36.701300000000003</v>
      </c>
      <c r="F31" s="63">
        <v>4.5999999999999999E-2</v>
      </c>
      <c r="G31" s="65" t="s">
        <v>329</v>
      </c>
      <c r="H31" s="64">
        <v>31.005099999999999</v>
      </c>
      <c r="I31" s="64">
        <v>30.892800000000001</v>
      </c>
      <c r="J31" s="63">
        <v>0.63129999999999997</v>
      </c>
      <c r="K31" s="63">
        <v>4.53E-2</v>
      </c>
      <c r="L31" s="63">
        <v>0.25640000000000002</v>
      </c>
      <c r="M31" s="65">
        <f t="shared" si="0"/>
        <v>99.578199999999981</v>
      </c>
      <c r="N31" s="64">
        <f t="shared" si="1"/>
        <v>0.63977942812270638</v>
      </c>
      <c r="O31" s="66">
        <f t="shared" si="2"/>
        <v>243.45298340590796</v>
      </c>
      <c r="P31" s="66">
        <f t="shared" si="3"/>
        <v>4889.1087146522314</v>
      </c>
      <c r="Q31" s="66">
        <f t="shared" si="4"/>
        <v>355.96279437162787</v>
      </c>
      <c r="R31" s="64"/>
      <c r="S31" s="64">
        <v>1.0033606393432331</v>
      </c>
      <c r="T31" s="64">
        <v>1.2590414417341473</v>
      </c>
      <c r="U31" s="63">
        <v>1.4821175198005676E-3</v>
      </c>
      <c r="V31" s="64">
        <v>0.70888904554102294</v>
      </c>
      <c r="W31" s="63">
        <v>1.4618355774402665E-2</v>
      </c>
      <c r="X31" s="63">
        <v>9.9623082873420005E-4</v>
      </c>
      <c r="Y31" s="63">
        <v>7.5104711555266804E-3</v>
      </c>
      <c r="Z31" s="102">
        <v>4</v>
      </c>
      <c r="AB31" s="36" t="s">
        <v>241</v>
      </c>
      <c r="AC31" s="24" t="s">
        <v>242</v>
      </c>
      <c r="AD31" s="37" t="s">
        <v>233</v>
      </c>
      <c r="AE31" s="89" t="s">
        <v>372</v>
      </c>
      <c r="AF31" s="37">
        <v>22</v>
      </c>
      <c r="AG31" s="38">
        <v>50.546399999999998</v>
      </c>
      <c r="AH31" s="39">
        <v>31.267800000000001</v>
      </c>
      <c r="AI31" s="39">
        <v>3.3309000000000002</v>
      </c>
      <c r="AJ31" s="39">
        <v>5.6899999999999999E-2</v>
      </c>
      <c r="AK31" s="39">
        <v>0.1028</v>
      </c>
      <c r="AL31" s="39">
        <v>14.351599999999999</v>
      </c>
      <c r="AM31" s="39">
        <v>0.71709999999999996</v>
      </c>
      <c r="AN31" s="39">
        <v>2.3400000000000001E-2</v>
      </c>
      <c r="AO31" s="39">
        <v>100.3968</v>
      </c>
      <c r="AP31" s="64">
        <v>0.70002528586643642</v>
      </c>
      <c r="AQ31" s="64">
        <v>0.29400430193222826</v>
      </c>
      <c r="AR31" s="97">
        <v>5.9704122013352649E-3</v>
      </c>
      <c r="AS31" s="24"/>
      <c r="AT31" s="36" t="s">
        <v>114</v>
      </c>
      <c r="AU31" s="24" t="s">
        <v>115</v>
      </c>
      <c r="AV31" s="37" t="s">
        <v>235</v>
      </c>
      <c r="AW31" s="37" t="s">
        <v>246</v>
      </c>
      <c r="AX31" s="40">
        <v>7.2999999999999995E-2</v>
      </c>
      <c r="AY31" s="41">
        <v>0.38600000000000001</v>
      </c>
      <c r="AZ31" s="41">
        <v>0.76100000000000001</v>
      </c>
      <c r="BA31" s="41">
        <v>2.1349999999999998</v>
      </c>
      <c r="BB31" s="41">
        <v>1.2E-2</v>
      </c>
      <c r="BC31" s="41">
        <v>7.5999999999999998E-2</v>
      </c>
      <c r="BD31" s="41">
        <v>5.4269999999999996</v>
      </c>
      <c r="BE31" s="41">
        <v>4.101</v>
      </c>
      <c r="BF31" s="41">
        <v>1E-3</v>
      </c>
      <c r="BG31" s="41">
        <v>76.042000000000002</v>
      </c>
      <c r="BH31" s="41">
        <v>9.9090000000000007</v>
      </c>
      <c r="BI31" s="42">
        <v>98.924999999999997</v>
      </c>
    </row>
    <row r="32" spans="1:61" ht="15" customHeight="1">
      <c r="A32" t="s">
        <v>326</v>
      </c>
      <c r="B32" t="s">
        <v>232</v>
      </c>
      <c r="C32" t="s">
        <v>327</v>
      </c>
      <c r="D32" t="s">
        <v>328</v>
      </c>
      <c r="E32" s="64">
        <v>36.6982</v>
      </c>
      <c r="F32" s="63">
        <v>2.5600000000000001E-2</v>
      </c>
      <c r="G32" s="65" t="s">
        <v>329</v>
      </c>
      <c r="H32" s="64">
        <v>31.289200000000001</v>
      </c>
      <c r="I32" s="64">
        <v>30.510100000000001</v>
      </c>
      <c r="J32" s="63">
        <v>0.62460000000000004</v>
      </c>
      <c r="K32" s="63">
        <v>3.1899999999999998E-2</v>
      </c>
      <c r="L32" s="63">
        <v>0.26090000000000002</v>
      </c>
      <c r="M32" s="65">
        <f t="shared" si="0"/>
        <v>99.4405</v>
      </c>
      <c r="N32" s="64">
        <f t="shared" si="1"/>
        <v>0.63478966877504228</v>
      </c>
      <c r="O32" s="66">
        <f t="shared" si="2"/>
        <v>135.48687772154878</v>
      </c>
      <c r="P32" s="66">
        <f t="shared" si="3"/>
        <v>4837.220502410556</v>
      </c>
      <c r="Q32" s="66">
        <f t="shared" si="4"/>
        <v>250.66695674293442</v>
      </c>
      <c r="R32" s="64"/>
      <c r="S32" s="64">
        <v>1.0059353060617362</v>
      </c>
      <c r="T32" s="64">
        <v>1.2467404754953511</v>
      </c>
      <c r="U32" s="63">
        <v>8.270170252451033E-4</v>
      </c>
      <c r="V32" s="64">
        <v>0.7172808953961981</v>
      </c>
      <c r="W32" s="63">
        <v>1.4501548967805318E-2</v>
      </c>
      <c r="X32" s="63">
        <v>7.0339962684513749E-4</v>
      </c>
      <c r="Y32" s="63">
        <v>7.6625428524602895E-3</v>
      </c>
      <c r="Z32" s="102">
        <v>4</v>
      </c>
      <c r="AB32" s="36" t="s">
        <v>241</v>
      </c>
      <c r="AC32" s="24" t="s">
        <v>242</v>
      </c>
      <c r="AD32" s="37" t="s">
        <v>233</v>
      </c>
      <c r="AE32" s="89" t="s">
        <v>372</v>
      </c>
      <c r="AF32" s="37">
        <v>23</v>
      </c>
      <c r="AG32" s="38">
        <v>56.614400000000003</v>
      </c>
      <c r="AH32" s="39">
        <v>26.7988</v>
      </c>
      <c r="AI32" s="39">
        <v>5.9023000000000003</v>
      </c>
      <c r="AJ32" s="39">
        <v>7.9500000000000001E-2</v>
      </c>
      <c r="AK32" s="39">
        <v>0.29220000000000002</v>
      </c>
      <c r="AL32" s="39">
        <v>9.5242000000000004</v>
      </c>
      <c r="AM32" s="39">
        <v>0.73170000000000002</v>
      </c>
      <c r="AN32" s="39">
        <v>0.10580000000000001</v>
      </c>
      <c r="AO32" s="39">
        <v>100.0488</v>
      </c>
      <c r="AP32" s="64">
        <v>0.46340101715955301</v>
      </c>
      <c r="AQ32" s="64">
        <v>0.51967095038460898</v>
      </c>
      <c r="AR32" s="97">
        <v>1.6928032455838026E-2</v>
      </c>
      <c r="AS32" s="24"/>
      <c r="AT32" s="36" t="s">
        <v>114</v>
      </c>
      <c r="AU32" s="24" t="s">
        <v>115</v>
      </c>
      <c r="AV32" s="37" t="s">
        <v>235</v>
      </c>
      <c r="AW32" s="37" t="s">
        <v>246</v>
      </c>
      <c r="AX32" s="40">
        <v>0.08</v>
      </c>
      <c r="AY32" s="41">
        <v>0.38600000000000001</v>
      </c>
      <c r="AZ32" s="41">
        <v>0.69099999999999995</v>
      </c>
      <c r="BA32" s="41">
        <v>2.2959999999999998</v>
      </c>
      <c r="BB32" s="41">
        <v>1.2999999999999999E-2</v>
      </c>
      <c r="BC32" s="41">
        <v>6.9000000000000006E-2</v>
      </c>
      <c r="BD32" s="41">
        <v>6.16</v>
      </c>
      <c r="BE32" s="41">
        <v>4.7229999999999999</v>
      </c>
      <c r="BF32" s="41">
        <v>3.4000000000000002E-2</v>
      </c>
      <c r="BG32" s="41">
        <v>77.635999999999996</v>
      </c>
      <c r="BH32" s="41">
        <v>9.5670000000000002</v>
      </c>
      <c r="BI32" s="42">
        <v>101.654</v>
      </c>
    </row>
    <row r="33" spans="1:61" ht="15" customHeight="1">
      <c r="A33" t="s">
        <v>326</v>
      </c>
      <c r="B33" t="s">
        <v>232</v>
      </c>
      <c r="C33" t="s">
        <v>327</v>
      </c>
      <c r="D33" t="s">
        <v>328</v>
      </c>
      <c r="E33" s="64">
        <v>37.001199999999997</v>
      </c>
      <c r="F33" s="63">
        <v>3.0499999999999999E-2</v>
      </c>
      <c r="G33" s="65" t="s">
        <v>329</v>
      </c>
      <c r="H33" s="64">
        <v>31.645</v>
      </c>
      <c r="I33" s="64">
        <v>30.645299999999999</v>
      </c>
      <c r="J33" s="63">
        <v>0.64100000000000001</v>
      </c>
      <c r="K33" s="63">
        <v>1.4999999999999999E-2</v>
      </c>
      <c r="L33" s="63">
        <v>0.2681</v>
      </c>
      <c r="M33" s="65">
        <f t="shared" si="0"/>
        <v>100.24610000000001</v>
      </c>
      <c r="N33" s="64">
        <f t="shared" si="1"/>
        <v>0.63319188267166759</v>
      </c>
      <c r="O33" s="66">
        <f t="shared" si="2"/>
        <v>161.419912910439</v>
      </c>
      <c r="P33" s="66">
        <f t="shared" si="3"/>
        <v>4964.2304547633148</v>
      </c>
      <c r="Q33" s="66">
        <f t="shared" si="4"/>
        <v>117.86847495749267</v>
      </c>
      <c r="R33" s="64"/>
      <c r="S33" s="64">
        <v>1.006503539226816</v>
      </c>
      <c r="T33" s="64">
        <v>1.2427120643443446</v>
      </c>
      <c r="U33" s="63">
        <v>9.7779662412782122E-4</v>
      </c>
      <c r="V33" s="64">
        <v>0.71990321603620766</v>
      </c>
      <c r="W33" s="63">
        <v>1.4768781060678441E-2</v>
      </c>
      <c r="X33" s="63">
        <v>3.2822897678399377E-4</v>
      </c>
      <c r="Y33" s="63">
        <v>7.8139361921617367E-3</v>
      </c>
      <c r="Z33" s="102">
        <v>4</v>
      </c>
      <c r="AB33" s="36" t="s">
        <v>241</v>
      </c>
      <c r="AC33" s="24" t="s">
        <v>242</v>
      </c>
      <c r="AD33" s="37" t="s">
        <v>233</v>
      </c>
      <c r="AE33" s="89" t="s">
        <v>373</v>
      </c>
      <c r="AF33" s="37">
        <v>24</v>
      </c>
      <c r="AG33" s="38">
        <v>64.249200000000002</v>
      </c>
      <c r="AH33" s="39">
        <v>21.6645</v>
      </c>
      <c r="AI33" s="39">
        <v>8.9217999999999993</v>
      </c>
      <c r="AJ33" s="39">
        <v>3.8E-3</v>
      </c>
      <c r="AK33" s="39">
        <v>1.2726</v>
      </c>
      <c r="AL33" s="39">
        <v>3.2035</v>
      </c>
      <c r="AM33" s="39">
        <v>0.43859999999999999</v>
      </c>
      <c r="AN33" s="39">
        <v>0.1244</v>
      </c>
      <c r="AO33" s="39">
        <v>99.878399999999999</v>
      </c>
      <c r="AP33" s="64">
        <v>0.15354556948162232</v>
      </c>
      <c r="AQ33" s="64">
        <v>0.77382673312296135</v>
      </c>
      <c r="AR33" s="97">
        <v>7.2627697395416302E-2</v>
      </c>
      <c r="AS33" s="24"/>
      <c r="AT33" s="36" t="s">
        <v>114</v>
      </c>
      <c r="AU33" s="24" t="s">
        <v>115</v>
      </c>
      <c r="AV33" s="37" t="s">
        <v>235</v>
      </c>
      <c r="AW33" s="37" t="s">
        <v>247</v>
      </c>
      <c r="AX33" s="40">
        <v>8.4000000000000005E-2</v>
      </c>
      <c r="AY33" s="41">
        <v>0.45100000000000001</v>
      </c>
      <c r="AZ33" s="41">
        <v>0.81</v>
      </c>
      <c r="BA33" s="41">
        <v>2.5619999999999998</v>
      </c>
      <c r="BB33" s="41">
        <v>1.7000000000000001E-2</v>
      </c>
      <c r="BC33" s="41">
        <v>3.2000000000000001E-2</v>
      </c>
      <c r="BD33" s="41">
        <v>6.2789999999999999</v>
      </c>
      <c r="BE33" s="41">
        <v>4.4640000000000004</v>
      </c>
      <c r="BF33" s="41">
        <v>-1.4E-2</v>
      </c>
      <c r="BG33" s="41">
        <v>75.567999999999998</v>
      </c>
      <c r="BH33" s="41">
        <v>9.4719999999999995</v>
      </c>
      <c r="BI33" s="42">
        <v>99.725999999999999</v>
      </c>
    </row>
    <row r="34" spans="1:61" ht="15" customHeight="1">
      <c r="A34" t="s">
        <v>331</v>
      </c>
      <c r="B34" t="s">
        <v>254</v>
      </c>
      <c r="C34" t="s">
        <v>332</v>
      </c>
      <c r="D34" t="s">
        <v>328</v>
      </c>
      <c r="E34" s="64">
        <v>37.451799999999999</v>
      </c>
      <c r="F34" s="63">
        <v>4.2200000000000001E-2</v>
      </c>
      <c r="G34" s="65" t="s">
        <v>329</v>
      </c>
      <c r="H34" s="64">
        <v>27.3383</v>
      </c>
      <c r="I34" s="64">
        <v>33.934899999999999</v>
      </c>
      <c r="J34" s="63">
        <v>0.59640000000000004</v>
      </c>
      <c r="K34" s="63">
        <v>5.4100000000000002E-2</v>
      </c>
      <c r="L34" s="63">
        <v>0.18890000000000001</v>
      </c>
      <c r="M34" s="65">
        <f t="shared" ref="M34:M97" si="5">SUM(E34:L34)</f>
        <v>99.606600000000014</v>
      </c>
      <c r="N34" s="64">
        <f t="shared" si="1"/>
        <v>0.68873047264344622</v>
      </c>
      <c r="O34" s="66">
        <f t="shared" si="2"/>
        <v>223.34164999411561</v>
      </c>
      <c r="P34" s="66">
        <f t="shared" si="3"/>
        <v>4618.8253404381294</v>
      </c>
      <c r="Q34" s="66">
        <f t="shared" si="4"/>
        <v>425.11229968002357</v>
      </c>
      <c r="R34" s="64"/>
      <c r="S34" s="64">
        <v>1.0041948376918686</v>
      </c>
      <c r="T34" s="64">
        <v>1.3564350480575473</v>
      </c>
      <c r="U34" s="63">
        <v>1.3335427320391967E-3</v>
      </c>
      <c r="V34" s="64">
        <v>0.61303646792076472</v>
      </c>
      <c r="W34" s="63">
        <v>1.3544720550600301E-2</v>
      </c>
      <c r="X34" s="63">
        <v>1.1668867718613142E-3</v>
      </c>
      <c r="Y34" s="63">
        <v>5.4268872174297747E-3</v>
      </c>
      <c r="Z34" s="102">
        <v>4</v>
      </c>
      <c r="AB34" s="36" t="s">
        <v>241</v>
      </c>
      <c r="AC34" s="24" t="s">
        <v>242</v>
      </c>
      <c r="AD34" s="37" t="s">
        <v>233</v>
      </c>
      <c r="AE34" s="89" t="s">
        <v>372</v>
      </c>
      <c r="AF34" s="37">
        <v>25</v>
      </c>
      <c r="AG34" s="38">
        <v>49.962600000000002</v>
      </c>
      <c r="AH34" s="39">
        <v>31.477599999999999</v>
      </c>
      <c r="AI34" s="39">
        <v>3.1536</v>
      </c>
      <c r="AJ34" s="39">
        <v>8.72E-2</v>
      </c>
      <c r="AK34" s="39">
        <v>6.3799999999999996E-2</v>
      </c>
      <c r="AL34" s="39">
        <v>14.5679</v>
      </c>
      <c r="AM34" s="39">
        <v>0.60409999999999997</v>
      </c>
      <c r="AN34" s="39">
        <v>1.7000000000000001E-2</v>
      </c>
      <c r="AO34" s="39">
        <v>99.933899999999994</v>
      </c>
      <c r="AP34" s="64">
        <v>0.71584730154624643</v>
      </c>
      <c r="AQ34" s="64">
        <v>0.28041983662730841</v>
      </c>
      <c r="AR34" s="97">
        <v>3.7328618264451997E-3</v>
      </c>
      <c r="AS34" s="24"/>
      <c r="AT34" s="36" t="s">
        <v>114</v>
      </c>
      <c r="AU34" s="24" t="s">
        <v>115</v>
      </c>
      <c r="AV34" s="37" t="s">
        <v>235</v>
      </c>
      <c r="AW34" s="37" t="s">
        <v>248</v>
      </c>
      <c r="AX34" s="40">
        <v>9.1999999999999998E-2</v>
      </c>
      <c r="AY34" s="41">
        <v>0.40699999999999997</v>
      </c>
      <c r="AZ34" s="41">
        <v>0.76600000000000001</v>
      </c>
      <c r="BA34" s="41">
        <v>2.8780000000000001</v>
      </c>
      <c r="BB34" s="41">
        <v>1.9E-2</v>
      </c>
      <c r="BC34" s="41">
        <v>3.1E-2</v>
      </c>
      <c r="BD34" s="41">
        <v>5.8529999999999998</v>
      </c>
      <c r="BE34" s="41">
        <v>5.9509999999999996</v>
      </c>
      <c r="BF34" s="41">
        <v>3.0000000000000001E-3</v>
      </c>
      <c r="BG34" s="41">
        <v>75.972999999999999</v>
      </c>
      <c r="BH34" s="41">
        <v>8.3089999999999993</v>
      </c>
      <c r="BI34" s="42">
        <v>100.28</v>
      </c>
    </row>
    <row r="35" spans="1:61" ht="15" customHeight="1">
      <c r="A35" t="s">
        <v>331</v>
      </c>
      <c r="B35" t="s">
        <v>254</v>
      </c>
      <c r="C35" t="s">
        <v>332</v>
      </c>
      <c r="D35" t="s">
        <v>328</v>
      </c>
      <c r="E35" s="64">
        <v>37.258400000000002</v>
      </c>
      <c r="F35" s="63">
        <v>3.0599999999999999E-2</v>
      </c>
      <c r="G35" s="65" t="s">
        <v>329</v>
      </c>
      <c r="H35" s="64">
        <v>27.3338</v>
      </c>
      <c r="I35" s="64">
        <v>33.696800000000003</v>
      </c>
      <c r="J35" s="63">
        <v>0.60360000000000003</v>
      </c>
      <c r="K35" s="63">
        <v>7.5399999999999995E-2</v>
      </c>
      <c r="L35" s="63">
        <v>0.18770000000000001</v>
      </c>
      <c r="M35" s="65">
        <f t="shared" si="5"/>
        <v>99.186300000000017</v>
      </c>
      <c r="N35" s="64">
        <f t="shared" si="1"/>
        <v>0.68725437567672432</v>
      </c>
      <c r="O35" s="66">
        <f t="shared" si="2"/>
        <v>161.94915852653878</v>
      </c>
      <c r="P35" s="66">
        <f t="shared" si="3"/>
        <v>4674.5858073247064</v>
      </c>
      <c r="Q35" s="66">
        <f t="shared" si="4"/>
        <v>592.48553411966316</v>
      </c>
      <c r="R35" s="64"/>
      <c r="S35" s="64">
        <v>1.0040169443997289</v>
      </c>
      <c r="T35" s="64">
        <v>1.3536694934124096</v>
      </c>
      <c r="U35" s="63">
        <v>9.7182365228911229E-4</v>
      </c>
      <c r="V35" s="64">
        <v>0.61600802530761445</v>
      </c>
      <c r="W35" s="63">
        <v>1.3776953672787324E-2</v>
      </c>
      <c r="X35" s="63">
        <v>1.6344602002023557E-3</v>
      </c>
      <c r="Y35" s="63">
        <v>5.4194431290942096E-3</v>
      </c>
      <c r="Z35" s="102">
        <v>4</v>
      </c>
      <c r="AB35" s="36" t="s">
        <v>241</v>
      </c>
      <c r="AC35" s="24" t="s">
        <v>242</v>
      </c>
      <c r="AD35" s="37" t="s">
        <v>233</v>
      </c>
      <c r="AE35" s="89" t="s">
        <v>373</v>
      </c>
      <c r="AF35" s="37">
        <v>26</v>
      </c>
      <c r="AG35" s="38">
        <v>57.164299999999997</v>
      </c>
      <c r="AH35" s="39">
        <v>26.2409</v>
      </c>
      <c r="AI35" s="39">
        <v>6.2998000000000003</v>
      </c>
      <c r="AJ35" s="39">
        <v>6.9599999999999995E-2</v>
      </c>
      <c r="AK35" s="39">
        <v>0.34589999999999999</v>
      </c>
      <c r="AL35" s="39">
        <v>8.75</v>
      </c>
      <c r="AM35" s="39">
        <v>0.75309999999999999</v>
      </c>
      <c r="AN35" s="39">
        <v>6.7599999999999993E-2</v>
      </c>
      <c r="AO35" s="39">
        <v>99.691199999999995</v>
      </c>
      <c r="AP35" s="64">
        <v>0.42554486115178913</v>
      </c>
      <c r="AQ35" s="64">
        <v>0.55442492182987235</v>
      </c>
      <c r="AR35" s="97">
        <v>2.0030217018338507E-2</v>
      </c>
      <c r="AS35" s="24"/>
      <c r="AT35" s="36" t="s">
        <v>114</v>
      </c>
      <c r="AU35" s="24" t="s">
        <v>115</v>
      </c>
      <c r="AV35" s="37" t="s">
        <v>235</v>
      </c>
      <c r="AW35" s="37" t="s">
        <v>249</v>
      </c>
      <c r="AX35" s="40">
        <v>9.7000000000000003E-2</v>
      </c>
      <c r="AY35" s="41">
        <v>0.41899999999999998</v>
      </c>
      <c r="AZ35" s="41">
        <v>1.0349999999999999</v>
      </c>
      <c r="BA35" s="41">
        <v>1.6279999999999999</v>
      </c>
      <c r="BB35" s="41">
        <v>0.02</v>
      </c>
      <c r="BC35" s="41">
        <v>7.6999999999999999E-2</v>
      </c>
      <c r="BD35" s="41">
        <v>3.0230000000000001</v>
      </c>
      <c r="BE35" s="41">
        <v>3.71</v>
      </c>
      <c r="BF35" s="41">
        <v>-8.0000000000000002E-3</v>
      </c>
      <c r="BG35" s="41">
        <v>75.12</v>
      </c>
      <c r="BH35" s="41">
        <v>13.618</v>
      </c>
      <c r="BI35" s="42">
        <v>98.74</v>
      </c>
    </row>
    <row r="36" spans="1:61" ht="15" customHeight="1">
      <c r="A36" t="s">
        <v>331</v>
      </c>
      <c r="B36" t="s">
        <v>254</v>
      </c>
      <c r="C36" t="s">
        <v>332</v>
      </c>
      <c r="D36" t="s">
        <v>328</v>
      </c>
      <c r="E36" s="64">
        <v>37.409599999999998</v>
      </c>
      <c r="F36" s="63">
        <v>3.39E-2</v>
      </c>
      <c r="G36" s="65" t="s">
        <v>329</v>
      </c>
      <c r="H36" s="64">
        <v>26.817599999999999</v>
      </c>
      <c r="I36" s="64">
        <v>34.164400000000001</v>
      </c>
      <c r="J36" s="63">
        <v>0.56369999999999998</v>
      </c>
      <c r="K36" s="63">
        <v>6.2700000000000006E-2</v>
      </c>
      <c r="L36" s="63">
        <v>0.21779999999999999</v>
      </c>
      <c r="M36" s="65">
        <f t="shared" si="5"/>
        <v>99.2697</v>
      </c>
      <c r="N36" s="64">
        <f t="shared" si="1"/>
        <v>0.69427057171371465</v>
      </c>
      <c r="O36" s="66">
        <f t="shared" si="2"/>
        <v>179.41426385783217</v>
      </c>
      <c r="P36" s="66">
        <f t="shared" si="3"/>
        <v>4365.5798866615924</v>
      </c>
      <c r="Q36" s="66">
        <f t="shared" si="4"/>
        <v>492.69022532231935</v>
      </c>
      <c r="R36" s="64"/>
      <c r="S36" s="64">
        <v>1.0042900821461433</v>
      </c>
      <c r="T36" s="64">
        <v>1.3672786970100017</v>
      </c>
      <c r="U36" s="63">
        <v>1.072568416618472E-3</v>
      </c>
      <c r="V36" s="64">
        <v>0.60209571221356073</v>
      </c>
      <c r="W36" s="63">
        <v>1.2817734442808299E-2</v>
      </c>
      <c r="X36" s="63">
        <v>1.3540347575370728E-3</v>
      </c>
      <c r="Y36" s="63">
        <v>6.2648046588786041E-3</v>
      </c>
      <c r="Z36" s="102">
        <v>4</v>
      </c>
      <c r="AB36" s="36" t="s">
        <v>241</v>
      </c>
      <c r="AC36" s="24" t="s">
        <v>242</v>
      </c>
      <c r="AD36" s="37" t="s">
        <v>233</v>
      </c>
      <c r="AE36" s="89" t="s">
        <v>372</v>
      </c>
      <c r="AF36" s="37">
        <v>27</v>
      </c>
      <c r="AG36" s="38">
        <v>49.228499999999997</v>
      </c>
      <c r="AH36" s="39">
        <v>31.918700000000001</v>
      </c>
      <c r="AI36" s="39">
        <v>3.0181</v>
      </c>
      <c r="AJ36" s="39">
        <v>8.9800000000000005E-2</v>
      </c>
      <c r="AK36" s="39">
        <v>6.8199999999999997E-2</v>
      </c>
      <c r="AL36" s="39">
        <v>15.185700000000001</v>
      </c>
      <c r="AM36" s="39">
        <v>0.57189999999999996</v>
      </c>
      <c r="AN36" s="39">
        <v>5.74E-2</v>
      </c>
      <c r="AO36" s="39">
        <v>100.1382</v>
      </c>
      <c r="AP36" s="64">
        <v>0.73260323970179775</v>
      </c>
      <c r="AQ36" s="64">
        <v>0.26347919549745374</v>
      </c>
      <c r="AR36" s="97">
        <v>3.9175648007484191E-3</v>
      </c>
      <c r="AS36" s="24"/>
      <c r="AT36" s="36" t="s">
        <v>114</v>
      </c>
      <c r="AU36" s="24" t="s">
        <v>115</v>
      </c>
      <c r="AV36" s="37" t="s">
        <v>235</v>
      </c>
      <c r="AW36" s="37" t="s">
        <v>250</v>
      </c>
      <c r="AX36" s="40">
        <v>6.6000000000000003E-2</v>
      </c>
      <c r="AY36" s="41">
        <v>0.56999999999999995</v>
      </c>
      <c r="AZ36" s="41">
        <v>0.98699999999999999</v>
      </c>
      <c r="BA36" s="41">
        <v>1.5209999999999999</v>
      </c>
      <c r="BB36" s="41">
        <v>0.02</v>
      </c>
      <c r="BC36" s="41">
        <v>7.6999999999999999E-2</v>
      </c>
      <c r="BD36" s="41">
        <v>2.5960000000000001</v>
      </c>
      <c r="BE36" s="41">
        <v>6.1609999999999996</v>
      </c>
      <c r="BF36" s="41">
        <v>-1.9E-2</v>
      </c>
      <c r="BG36" s="41">
        <v>80.242000000000004</v>
      </c>
      <c r="BH36" s="41">
        <v>6.1310000000000002</v>
      </c>
      <c r="BI36" s="42">
        <v>98.352000000000004</v>
      </c>
    </row>
    <row r="37" spans="1:61" ht="15" customHeight="1">
      <c r="A37" t="s">
        <v>331</v>
      </c>
      <c r="B37" t="s">
        <v>254</v>
      </c>
      <c r="C37" t="s">
        <v>332</v>
      </c>
      <c r="D37" t="s">
        <v>328</v>
      </c>
      <c r="E37" s="64">
        <v>37.651800000000001</v>
      </c>
      <c r="F37" s="63">
        <v>0.13950000000000001</v>
      </c>
      <c r="G37" s="65" t="s">
        <v>329</v>
      </c>
      <c r="H37" s="64">
        <v>26.801100000000002</v>
      </c>
      <c r="I37" s="64">
        <v>34.180199999999999</v>
      </c>
      <c r="J37" s="63">
        <v>0.56159999999999999</v>
      </c>
      <c r="K37" s="63">
        <v>6.9000000000000006E-2</v>
      </c>
      <c r="L37" s="63">
        <v>0.24779999999999999</v>
      </c>
      <c r="M37" s="65">
        <f t="shared" si="5"/>
        <v>99.650999999999996</v>
      </c>
      <c r="N37" s="64">
        <f t="shared" si="1"/>
        <v>0.69449930067906807</v>
      </c>
      <c r="O37" s="66">
        <f t="shared" si="2"/>
        <v>738.29763445922094</v>
      </c>
      <c r="P37" s="66">
        <f t="shared" si="3"/>
        <v>4349.316417153007</v>
      </c>
      <c r="Q37" s="66">
        <f t="shared" si="4"/>
        <v>542.19498480446634</v>
      </c>
      <c r="R37" s="64"/>
      <c r="S37" s="64">
        <v>1.0059562877927115</v>
      </c>
      <c r="T37" s="64">
        <v>1.3613666461202243</v>
      </c>
      <c r="U37" s="63">
        <v>4.3925505784496261E-3</v>
      </c>
      <c r="V37" s="64">
        <v>0.5988464812207337</v>
      </c>
      <c r="W37" s="63">
        <v>1.2708889132671396E-2</v>
      </c>
      <c r="X37" s="63">
        <v>1.4829572095273237E-3</v>
      </c>
      <c r="Y37" s="63">
        <v>7.093624863746561E-3</v>
      </c>
      <c r="Z37" s="102">
        <v>4</v>
      </c>
      <c r="AB37" s="36" t="s">
        <v>241</v>
      </c>
      <c r="AC37" s="24" t="s">
        <v>242</v>
      </c>
      <c r="AD37" s="37" t="s">
        <v>233</v>
      </c>
      <c r="AE37" s="89" t="s">
        <v>373</v>
      </c>
      <c r="AF37" s="37">
        <v>28</v>
      </c>
      <c r="AG37" s="38">
        <v>56.115699999999997</v>
      </c>
      <c r="AH37" s="39">
        <v>26.915099999999999</v>
      </c>
      <c r="AI37" s="39">
        <v>5.8357000000000001</v>
      </c>
      <c r="AJ37" s="39">
        <v>0.105</v>
      </c>
      <c r="AK37" s="39">
        <v>0.2361</v>
      </c>
      <c r="AL37" s="39">
        <v>9.7486999999999995</v>
      </c>
      <c r="AM37" s="39">
        <v>0.69730000000000003</v>
      </c>
      <c r="AN37" s="39">
        <v>5.2900000000000003E-2</v>
      </c>
      <c r="AO37" s="39">
        <v>99.706599999999995</v>
      </c>
      <c r="AP37" s="64">
        <v>0.47346749278759126</v>
      </c>
      <c r="AQ37" s="64">
        <v>0.51287921946590032</v>
      </c>
      <c r="AR37" s="97">
        <v>1.3653287746508508E-2</v>
      </c>
      <c r="AS37" s="24"/>
      <c r="AT37" s="36" t="s">
        <v>114</v>
      </c>
      <c r="AU37" s="24" t="s">
        <v>115</v>
      </c>
      <c r="AV37" s="37" t="s">
        <v>235</v>
      </c>
      <c r="AW37" s="37" t="s">
        <v>244</v>
      </c>
      <c r="AX37" s="40">
        <v>0.10100000000000001</v>
      </c>
      <c r="AY37" s="41">
        <v>0.42699999999999999</v>
      </c>
      <c r="AZ37" s="41">
        <v>1.0269999999999999</v>
      </c>
      <c r="BA37" s="41">
        <v>1.804</v>
      </c>
      <c r="BB37" s="41">
        <v>2.1000000000000001E-2</v>
      </c>
      <c r="BC37" s="41">
        <v>9.4E-2</v>
      </c>
      <c r="BD37" s="41">
        <v>4.5330000000000004</v>
      </c>
      <c r="BE37" s="41">
        <v>5.1760000000000002</v>
      </c>
      <c r="BF37" s="41">
        <v>-2E-3</v>
      </c>
      <c r="BG37" s="41">
        <v>78.828999999999994</v>
      </c>
      <c r="BH37" s="41">
        <v>6.7190000000000003</v>
      </c>
      <c r="BI37" s="42">
        <v>98.728999999999999</v>
      </c>
    </row>
    <row r="38" spans="1:61" ht="15" customHeight="1">
      <c r="A38" t="s">
        <v>331</v>
      </c>
      <c r="B38" t="s">
        <v>254</v>
      </c>
      <c r="C38" t="s">
        <v>333</v>
      </c>
      <c r="D38" t="s">
        <v>328</v>
      </c>
      <c r="E38" s="64">
        <v>38.541600000000003</v>
      </c>
      <c r="F38" s="63">
        <v>5.3999999999999999E-2</v>
      </c>
      <c r="G38" s="65" t="s">
        <v>329</v>
      </c>
      <c r="H38" s="64">
        <v>23.055099999999999</v>
      </c>
      <c r="I38" s="64">
        <v>37.641100000000002</v>
      </c>
      <c r="J38" s="63">
        <v>0.43009999999999998</v>
      </c>
      <c r="K38" s="63">
        <v>8.5800000000000001E-2</v>
      </c>
      <c r="L38" s="63">
        <v>0.28260000000000002</v>
      </c>
      <c r="M38" s="65">
        <f t="shared" si="5"/>
        <v>100.0903</v>
      </c>
      <c r="N38" s="64">
        <f t="shared" si="1"/>
        <v>0.74426302493779639</v>
      </c>
      <c r="O38" s="66">
        <f t="shared" si="2"/>
        <v>285.79263269389196</v>
      </c>
      <c r="P38" s="66">
        <f t="shared" si="3"/>
        <v>3330.9134455439957</v>
      </c>
      <c r="Q38" s="66">
        <f t="shared" si="4"/>
        <v>674.20767675685806</v>
      </c>
      <c r="R38" s="64"/>
      <c r="S38" s="64">
        <v>1.0055870337557282</v>
      </c>
      <c r="T38" s="64">
        <v>1.4640616728086602</v>
      </c>
      <c r="U38" s="63">
        <v>1.6604770663008952E-3</v>
      </c>
      <c r="V38" s="64">
        <v>0.5030677206353078</v>
      </c>
      <c r="W38" s="63">
        <v>9.5048768240145222E-3</v>
      </c>
      <c r="X38" s="63">
        <v>1.8007912650692794E-3</v>
      </c>
      <c r="Y38" s="63">
        <v>7.9001553560409336E-3</v>
      </c>
      <c r="Z38" s="102">
        <v>4</v>
      </c>
      <c r="AB38" s="36" t="s">
        <v>374</v>
      </c>
      <c r="AC38" s="24" t="s">
        <v>251</v>
      </c>
      <c r="AD38" s="37" t="s">
        <v>233</v>
      </c>
      <c r="AE38" s="89" t="s">
        <v>330</v>
      </c>
      <c r="AF38" s="37">
        <v>82</v>
      </c>
      <c r="AG38" s="38">
        <v>53.383200000000002</v>
      </c>
      <c r="AH38" s="39">
        <v>28.923999999999999</v>
      </c>
      <c r="AI38" s="39">
        <v>4.4039000000000001</v>
      </c>
      <c r="AJ38" s="39">
        <v>0.14510000000000001</v>
      </c>
      <c r="AK38" s="39">
        <v>0.1176</v>
      </c>
      <c r="AL38" s="39">
        <v>12.1648</v>
      </c>
      <c r="AM38" s="39">
        <v>0.85699999999999998</v>
      </c>
      <c r="AN38" s="39">
        <v>0.1164</v>
      </c>
      <c r="AO38" s="39">
        <v>100.11199999999999</v>
      </c>
      <c r="AP38" s="64">
        <v>0.60001823015120614</v>
      </c>
      <c r="AQ38" s="64">
        <v>0.39307516531263514</v>
      </c>
      <c r="AR38" s="97">
        <v>6.906604536158662E-3</v>
      </c>
      <c r="AS38" s="24"/>
      <c r="AT38" s="36" t="s">
        <v>114</v>
      </c>
      <c r="AU38" s="24" t="s">
        <v>115</v>
      </c>
      <c r="AV38" s="37" t="s">
        <v>235</v>
      </c>
      <c r="AW38" s="37" t="s">
        <v>244</v>
      </c>
      <c r="AX38" s="40">
        <v>6.5000000000000002E-2</v>
      </c>
      <c r="AY38" s="41">
        <v>0.41899999999999998</v>
      </c>
      <c r="AZ38" s="41">
        <v>1.0409999999999999</v>
      </c>
      <c r="BA38" s="41">
        <v>1.7789999999999999</v>
      </c>
      <c r="BB38" s="41">
        <v>2.1999999999999999E-2</v>
      </c>
      <c r="BC38" s="41">
        <v>5.8999999999999997E-2</v>
      </c>
      <c r="BD38" s="41">
        <v>4.6100000000000003</v>
      </c>
      <c r="BE38" s="41">
        <v>4.7789999999999999</v>
      </c>
      <c r="BF38" s="41">
        <v>-3.1E-2</v>
      </c>
      <c r="BG38" s="41">
        <v>80.054000000000002</v>
      </c>
      <c r="BH38" s="41">
        <v>6.3120000000000003</v>
      </c>
      <c r="BI38" s="42">
        <v>99.11</v>
      </c>
    </row>
    <row r="39" spans="1:61" ht="15" customHeight="1">
      <c r="A39" t="s">
        <v>331</v>
      </c>
      <c r="B39" t="s">
        <v>254</v>
      </c>
      <c r="C39" t="s">
        <v>332</v>
      </c>
      <c r="D39" t="s">
        <v>328</v>
      </c>
      <c r="E39" s="64">
        <v>37.258699999999997</v>
      </c>
      <c r="F39" s="63">
        <v>4.5600000000000002E-2</v>
      </c>
      <c r="G39" s="65" t="s">
        <v>329</v>
      </c>
      <c r="H39" s="64">
        <v>27.082899999999999</v>
      </c>
      <c r="I39" s="64">
        <v>33.773099999999999</v>
      </c>
      <c r="J39" s="63">
        <v>0.5595</v>
      </c>
      <c r="K39" s="63">
        <v>9.0499999999999997E-2</v>
      </c>
      <c r="L39" s="63">
        <v>0.21859999999999999</v>
      </c>
      <c r="M39" s="65">
        <f t="shared" si="5"/>
        <v>99.028899999999993</v>
      </c>
      <c r="N39" s="64">
        <f t="shared" si="1"/>
        <v>0.68971721420013798</v>
      </c>
      <c r="O39" s="66">
        <f t="shared" si="2"/>
        <v>241.33600094150876</v>
      </c>
      <c r="P39" s="66">
        <f t="shared" si="3"/>
        <v>4333.0529476444217</v>
      </c>
      <c r="Q39" s="66">
        <f t="shared" si="4"/>
        <v>711.13979891020574</v>
      </c>
      <c r="R39" s="64"/>
      <c r="S39" s="64">
        <v>1.0044382552592324</v>
      </c>
      <c r="T39" s="64">
        <v>1.357293012082077</v>
      </c>
      <c r="U39" s="63">
        <v>1.4488038345355958E-3</v>
      </c>
      <c r="V39" s="64">
        <v>0.61060482218631063</v>
      </c>
      <c r="W39" s="63">
        <v>1.2775642886924964E-2</v>
      </c>
      <c r="X39" s="63">
        <v>1.9625931963529147E-3</v>
      </c>
      <c r="Y39" s="63">
        <v>6.3142133780671609E-3</v>
      </c>
      <c r="Z39" s="102">
        <v>4</v>
      </c>
      <c r="AB39" s="36" t="s">
        <v>374</v>
      </c>
      <c r="AC39" s="24" t="s">
        <v>251</v>
      </c>
      <c r="AD39" s="37" t="s">
        <v>233</v>
      </c>
      <c r="AE39" s="89" t="s">
        <v>330</v>
      </c>
      <c r="AF39" s="37">
        <v>84</v>
      </c>
      <c r="AG39" s="38">
        <v>50.811300000000003</v>
      </c>
      <c r="AH39" s="39">
        <v>30.866199999999999</v>
      </c>
      <c r="AI39" s="39">
        <v>3.2890000000000001</v>
      </c>
      <c r="AJ39" s="39">
        <v>0.13370000000000001</v>
      </c>
      <c r="AK39" s="39">
        <v>5.8999999999999997E-2</v>
      </c>
      <c r="AL39" s="39">
        <v>14.027100000000001</v>
      </c>
      <c r="AM39" s="39">
        <v>0.78720000000000001</v>
      </c>
      <c r="AN39" s="39">
        <v>5.2999999999999999E-2</v>
      </c>
      <c r="AO39" s="39">
        <v>100.0264</v>
      </c>
      <c r="AP39" s="64">
        <v>0.69963838570533399</v>
      </c>
      <c r="AQ39" s="64">
        <v>0.29685768331449575</v>
      </c>
      <c r="AR39" s="97">
        <v>3.5039309801703075E-3</v>
      </c>
      <c r="AS39" s="24"/>
      <c r="AT39" s="36" t="s">
        <v>114</v>
      </c>
      <c r="AU39" s="24" t="s">
        <v>115</v>
      </c>
      <c r="AV39" s="37" t="s">
        <v>235</v>
      </c>
      <c r="AW39" s="37" t="s">
        <v>246</v>
      </c>
      <c r="AX39" s="40">
        <v>3.3000000000000002E-2</v>
      </c>
      <c r="AY39" s="41">
        <v>0.38500000000000001</v>
      </c>
      <c r="AZ39" s="41">
        <v>0.77700000000000002</v>
      </c>
      <c r="BA39" s="41">
        <v>2.157</v>
      </c>
      <c r="BB39" s="41">
        <v>2.1999999999999999E-2</v>
      </c>
      <c r="BC39" s="41">
        <v>6.8000000000000005E-2</v>
      </c>
      <c r="BD39" s="41">
        <v>5.7169999999999996</v>
      </c>
      <c r="BE39" s="41">
        <v>4.3259999999999996</v>
      </c>
      <c r="BF39" s="41">
        <v>-8.9999999999999993E-3</v>
      </c>
      <c r="BG39" s="41">
        <v>75.947999999999993</v>
      </c>
      <c r="BH39" s="41">
        <v>9.6370000000000005</v>
      </c>
      <c r="BI39" s="42">
        <v>99.061000000000007</v>
      </c>
    </row>
    <row r="40" spans="1:61" ht="15" customHeight="1">
      <c r="A40" t="s">
        <v>331</v>
      </c>
      <c r="B40" t="s">
        <v>254</v>
      </c>
      <c r="C40" t="s">
        <v>333</v>
      </c>
      <c r="D40" t="s">
        <v>328</v>
      </c>
      <c r="E40" s="64">
        <v>37.596899999999998</v>
      </c>
      <c r="F40" s="63">
        <v>0.186</v>
      </c>
      <c r="G40" s="65" t="s">
        <v>329</v>
      </c>
      <c r="H40" s="64">
        <v>26.822099999999999</v>
      </c>
      <c r="I40" s="64">
        <v>33.890900000000002</v>
      </c>
      <c r="J40" s="63">
        <v>0.53169999999999995</v>
      </c>
      <c r="K40" s="63">
        <v>7.5899999999999995E-2</v>
      </c>
      <c r="L40" s="63">
        <v>0.24529999999999999</v>
      </c>
      <c r="M40" s="65">
        <f t="shared" si="5"/>
        <v>99.348799999999997</v>
      </c>
      <c r="N40" s="64">
        <f t="shared" si="1"/>
        <v>0.69252612893071352</v>
      </c>
      <c r="O40" s="66">
        <f t="shared" si="2"/>
        <v>984.39684594562777</v>
      </c>
      <c r="P40" s="66">
        <f t="shared" si="3"/>
        <v>4117.7555893879162</v>
      </c>
      <c r="Q40" s="66">
        <f t="shared" si="4"/>
        <v>596.41448328491288</v>
      </c>
      <c r="R40" s="64"/>
      <c r="S40" s="64">
        <v>1.0076107113725887</v>
      </c>
      <c r="T40" s="64">
        <v>1.3540383982809692</v>
      </c>
      <c r="U40" s="63">
        <v>5.8749324768296645E-3</v>
      </c>
      <c r="V40" s="64">
        <v>0.60117793467047553</v>
      </c>
      <c r="W40" s="63">
        <v>1.2069645768642147E-2</v>
      </c>
      <c r="X40" s="63">
        <v>1.6363216509478517E-3</v>
      </c>
      <c r="Y40" s="63">
        <v>7.0438781685440406E-3</v>
      </c>
      <c r="Z40" s="102">
        <v>4</v>
      </c>
      <c r="AB40" s="36" t="s">
        <v>374</v>
      </c>
      <c r="AC40" s="24" t="s">
        <v>251</v>
      </c>
      <c r="AD40" s="37" t="s">
        <v>233</v>
      </c>
      <c r="AE40" s="89" t="s">
        <v>330</v>
      </c>
      <c r="AF40" s="37">
        <v>85</v>
      </c>
      <c r="AG40" s="38">
        <v>52.394799999999996</v>
      </c>
      <c r="AH40" s="39">
        <v>28.798300000000001</v>
      </c>
      <c r="AI40" s="39">
        <v>4.0861999999999998</v>
      </c>
      <c r="AJ40" s="39">
        <v>0.13830000000000001</v>
      </c>
      <c r="AK40" s="39">
        <v>9.5000000000000001E-2</v>
      </c>
      <c r="AL40" s="39">
        <v>12.380699999999999</v>
      </c>
      <c r="AM40" s="39">
        <v>0.83520000000000005</v>
      </c>
      <c r="AN40" s="39">
        <v>9.11E-2</v>
      </c>
      <c r="AO40" s="39">
        <v>98.819599999999994</v>
      </c>
      <c r="AP40" s="64">
        <v>0.62251684948907804</v>
      </c>
      <c r="AQ40" s="64">
        <v>0.37179557322341567</v>
      </c>
      <c r="AR40" s="97">
        <v>5.6875772875063686E-3</v>
      </c>
      <c r="AS40" s="24"/>
      <c r="AT40" s="36" t="s">
        <v>114</v>
      </c>
      <c r="AU40" s="24" t="s">
        <v>115</v>
      </c>
      <c r="AV40" s="37" t="s">
        <v>235</v>
      </c>
      <c r="AW40" s="37" t="s">
        <v>245</v>
      </c>
      <c r="AX40" s="40">
        <v>0.114</v>
      </c>
      <c r="AY40" s="41">
        <v>0.38800000000000001</v>
      </c>
      <c r="AZ40" s="41">
        <v>0.80800000000000005</v>
      </c>
      <c r="BA40" s="41">
        <v>2.794</v>
      </c>
      <c r="BB40" s="41">
        <v>2.3E-2</v>
      </c>
      <c r="BC40" s="41">
        <v>2.8000000000000001E-2</v>
      </c>
      <c r="BD40" s="41">
        <v>6.8289999999999997</v>
      </c>
      <c r="BE40" s="41">
        <v>4.5810000000000004</v>
      </c>
      <c r="BF40" s="41">
        <v>-2.1000000000000001E-2</v>
      </c>
      <c r="BG40" s="41">
        <v>74.230999999999995</v>
      </c>
      <c r="BH40" s="41">
        <v>9.9930000000000003</v>
      </c>
      <c r="BI40" s="42">
        <v>99.766999999999996</v>
      </c>
    </row>
    <row r="41" spans="1:61" ht="15" customHeight="1">
      <c r="A41" t="s">
        <v>331</v>
      </c>
      <c r="B41" t="s">
        <v>254</v>
      </c>
      <c r="C41" t="s">
        <v>330</v>
      </c>
      <c r="D41" t="s">
        <v>328</v>
      </c>
      <c r="E41" s="64">
        <v>39.055199999999999</v>
      </c>
      <c r="F41" s="63">
        <v>3.3500000000000002E-2</v>
      </c>
      <c r="G41" s="65" t="s">
        <v>329</v>
      </c>
      <c r="H41" s="64">
        <v>19.7149</v>
      </c>
      <c r="I41" s="64">
        <v>40.953899999999997</v>
      </c>
      <c r="J41" s="63">
        <v>0.33560000000000001</v>
      </c>
      <c r="K41" s="63">
        <v>0.14649999999999999</v>
      </c>
      <c r="L41" s="63">
        <v>0.16439999999999999</v>
      </c>
      <c r="M41" s="65">
        <f t="shared" si="5"/>
        <v>100.404</v>
      </c>
      <c r="N41" s="64">
        <f t="shared" si="1"/>
        <v>0.7873638267261408</v>
      </c>
      <c r="O41" s="66">
        <f t="shared" si="2"/>
        <v>177.29728139343297</v>
      </c>
      <c r="P41" s="66">
        <f t="shared" si="3"/>
        <v>2599.0573176576731</v>
      </c>
      <c r="Q41" s="66">
        <f t="shared" si="4"/>
        <v>1151.1821054181785</v>
      </c>
      <c r="R41" s="64"/>
      <c r="S41" s="64">
        <v>0.99956952059092019</v>
      </c>
      <c r="T41" s="64">
        <v>1.5625594304027319</v>
      </c>
      <c r="U41" s="63">
        <v>1.0104809784855691E-3</v>
      </c>
      <c r="V41" s="64">
        <v>0.42198618544027011</v>
      </c>
      <c r="W41" s="63">
        <v>7.2751711803297515E-3</v>
      </c>
      <c r="X41" s="63">
        <v>3.0161846541253792E-3</v>
      </c>
      <c r="Y41" s="63">
        <v>4.5082656729740871E-3</v>
      </c>
      <c r="Z41" s="102">
        <v>4</v>
      </c>
      <c r="AB41" s="36" t="s">
        <v>374</v>
      </c>
      <c r="AC41" s="24" t="s">
        <v>251</v>
      </c>
      <c r="AD41" s="37" t="s">
        <v>233</v>
      </c>
      <c r="AE41" s="89" t="s">
        <v>330</v>
      </c>
      <c r="AF41" s="37">
        <v>87</v>
      </c>
      <c r="AG41" s="38">
        <v>50.102600000000002</v>
      </c>
      <c r="AH41" s="39">
        <v>31.8965</v>
      </c>
      <c r="AI41" s="39">
        <v>3.0918000000000001</v>
      </c>
      <c r="AJ41" s="39">
        <v>0.13239999999999999</v>
      </c>
      <c r="AK41" s="39">
        <v>3.9399999999999998E-2</v>
      </c>
      <c r="AL41" s="39">
        <v>14.8529</v>
      </c>
      <c r="AM41" s="39">
        <v>0.49340000000000001</v>
      </c>
      <c r="AN41" s="39">
        <v>8.4900000000000003E-2</v>
      </c>
      <c r="AO41" s="39">
        <v>100.6938</v>
      </c>
      <c r="AP41" s="64">
        <v>0.7247196364977353</v>
      </c>
      <c r="AQ41" s="64">
        <v>0.27299132662759573</v>
      </c>
      <c r="AR41" s="97">
        <v>2.2890368746689062E-3</v>
      </c>
      <c r="AS41" s="24"/>
      <c r="AT41" s="36" t="s">
        <v>114</v>
      </c>
      <c r="AU41" s="24" t="s">
        <v>115</v>
      </c>
      <c r="AV41" s="37" t="s">
        <v>235</v>
      </c>
      <c r="AW41" s="37" t="s">
        <v>252</v>
      </c>
      <c r="AX41" s="40">
        <v>0.06</v>
      </c>
      <c r="AY41" s="41">
        <v>0.373</v>
      </c>
      <c r="AZ41" s="41">
        <v>0.78700000000000003</v>
      </c>
      <c r="BA41" s="41">
        <v>2.4550000000000001</v>
      </c>
      <c r="BB41" s="41">
        <v>2.4E-2</v>
      </c>
      <c r="BC41" s="41">
        <v>3.9E-2</v>
      </c>
      <c r="BD41" s="41">
        <v>4.8</v>
      </c>
      <c r="BE41" s="41">
        <v>4.1719999999999997</v>
      </c>
      <c r="BF41" s="41">
        <v>-6.0000000000000001E-3</v>
      </c>
      <c r="BG41" s="41">
        <v>76.518000000000001</v>
      </c>
      <c r="BH41" s="41">
        <v>9.7349999999999994</v>
      </c>
      <c r="BI41" s="42">
        <v>98.956999999999994</v>
      </c>
    </row>
    <row r="42" spans="1:61" ht="15" customHeight="1">
      <c r="A42" t="s">
        <v>331</v>
      </c>
      <c r="B42" t="s">
        <v>254</v>
      </c>
      <c r="C42" t="s">
        <v>330</v>
      </c>
      <c r="D42" t="s">
        <v>328</v>
      </c>
      <c r="E42" s="64">
        <v>39.260399999999997</v>
      </c>
      <c r="F42" s="63">
        <v>2.6100000000000002E-2</v>
      </c>
      <c r="G42" s="65" t="s">
        <v>329</v>
      </c>
      <c r="H42" s="64">
        <v>19.348700000000001</v>
      </c>
      <c r="I42" s="64">
        <v>41.307200000000002</v>
      </c>
      <c r="J42" s="63">
        <v>0.30559999999999998</v>
      </c>
      <c r="K42" s="63">
        <v>0.17</v>
      </c>
      <c r="L42" s="63">
        <v>0.17199999999999999</v>
      </c>
      <c r="M42" s="65">
        <f t="shared" si="5"/>
        <v>100.58999999999999</v>
      </c>
      <c r="N42" s="64">
        <f t="shared" si="1"/>
        <v>0.7919050570471905</v>
      </c>
      <c r="O42" s="66">
        <f t="shared" si="2"/>
        <v>138.13310580204779</v>
      </c>
      <c r="P42" s="66">
        <f t="shared" si="3"/>
        <v>2366.7220389636022</v>
      </c>
      <c r="Q42" s="66">
        <f t="shared" si="4"/>
        <v>1335.842716184917</v>
      </c>
      <c r="R42" s="64"/>
      <c r="S42" s="64">
        <v>1.0008548974965801</v>
      </c>
      <c r="T42" s="64">
        <v>1.5698179693311509</v>
      </c>
      <c r="U42" s="63">
        <v>7.8416255970612512E-4</v>
      </c>
      <c r="V42" s="64">
        <v>0.4125130631092741</v>
      </c>
      <c r="W42" s="63">
        <v>6.5986770537778718E-3</v>
      </c>
      <c r="X42" s="63">
        <v>3.4861934495389658E-3</v>
      </c>
      <c r="Y42" s="63">
        <v>4.6980582235398166E-3</v>
      </c>
      <c r="Z42" s="102">
        <v>4</v>
      </c>
      <c r="AB42" s="36" t="s">
        <v>374</v>
      </c>
      <c r="AC42" s="24" t="s">
        <v>251</v>
      </c>
      <c r="AD42" s="37" t="s">
        <v>233</v>
      </c>
      <c r="AE42" s="89" t="s">
        <v>327</v>
      </c>
      <c r="AF42" s="37">
        <v>88</v>
      </c>
      <c r="AG42" s="38">
        <v>52.145699999999998</v>
      </c>
      <c r="AH42" s="39">
        <v>31.151599999999998</v>
      </c>
      <c r="AI42" s="39">
        <v>3.5188000000000001</v>
      </c>
      <c r="AJ42" s="39">
        <v>0.1245</v>
      </c>
      <c r="AK42" s="39">
        <v>6.1199999999999997E-2</v>
      </c>
      <c r="AL42" s="39">
        <v>13.744999999999999</v>
      </c>
      <c r="AM42" s="39">
        <v>0.61270000000000002</v>
      </c>
      <c r="AN42" s="39">
        <v>4.8800000000000003E-2</v>
      </c>
      <c r="AO42" s="39">
        <v>101.40819999999999</v>
      </c>
      <c r="AP42" s="64">
        <v>0.68093658316728967</v>
      </c>
      <c r="AQ42" s="64">
        <v>0.31545338409380563</v>
      </c>
      <c r="AR42" s="97">
        <v>3.6100327389048245E-3</v>
      </c>
      <c r="AS42" s="24"/>
      <c r="AT42" s="36" t="s">
        <v>114</v>
      </c>
      <c r="AU42" s="24" t="s">
        <v>115</v>
      </c>
      <c r="AV42" s="37" t="s">
        <v>235</v>
      </c>
      <c r="AW42" s="37" t="s">
        <v>253</v>
      </c>
      <c r="AX42" s="40">
        <v>0.21299999999999999</v>
      </c>
      <c r="AY42" s="41">
        <v>0.29199999999999998</v>
      </c>
      <c r="AZ42" s="41">
        <v>0.79700000000000004</v>
      </c>
      <c r="BA42" s="41">
        <v>2.9940000000000002</v>
      </c>
      <c r="BB42" s="41">
        <v>2.4E-2</v>
      </c>
      <c r="BC42" s="41">
        <v>3.2000000000000001E-2</v>
      </c>
      <c r="BD42" s="41">
        <v>8.1349999999999998</v>
      </c>
      <c r="BE42" s="41">
        <v>5.242</v>
      </c>
      <c r="BF42" s="41">
        <v>1E-3</v>
      </c>
      <c r="BG42" s="41">
        <v>70.695999999999998</v>
      </c>
      <c r="BH42" s="41">
        <v>11.688000000000001</v>
      </c>
      <c r="BI42" s="42">
        <v>100.116</v>
      </c>
    </row>
    <row r="43" spans="1:61" ht="15" customHeight="1">
      <c r="A43" t="s">
        <v>331</v>
      </c>
      <c r="B43" t="s">
        <v>254</v>
      </c>
      <c r="C43" t="s">
        <v>330</v>
      </c>
      <c r="D43" t="s">
        <v>328</v>
      </c>
      <c r="E43" s="64">
        <v>39.542900000000003</v>
      </c>
      <c r="F43" s="63">
        <v>2.5899999999999999E-2</v>
      </c>
      <c r="G43" s="65" t="s">
        <v>329</v>
      </c>
      <c r="H43" s="64">
        <v>18.885300000000001</v>
      </c>
      <c r="I43" s="64">
        <v>41.683700000000002</v>
      </c>
      <c r="J43" s="63">
        <v>0.3276</v>
      </c>
      <c r="K43" s="63">
        <v>0.1719</v>
      </c>
      <c r="L43" s="63">
        <v>0.1993</v>
      </c>
      <c r="M43" s="65">
        <f t="shared" si="5"/>
        <v>100.83659999999999</v>
      </c>
      <c r="N43" s="64">
        <f t="shared" si="1"/>
        <v>0.79734166821159169</v>
      </c>
      <c r="O43" s="66">
        <f t="shared" si="2"/>
        <v>137.07461456984817</v>
      </c>
      <c r="P43" s="66">
        <f t="shared" si="3"/>
        <v>2537.1012433392543</v>
      </c>
      <c r="Q43" s="66">
        <f t="shared" si="4"/>
        <v>1350.772723012866</v>
      </c>
      <c r="R43" s="64"/>
      <c r="S43" s="64">
        <v>1.0030207491023433</v>
      </c>
      <c r="T43" s="64">
        <v>1.576212627135247</v>
      </c>
      <c r="U43" s="63">
        <v>7.7426630839501852E-4</v>
      </c>
      <c r="V43" s="64">
        <v>0.40062200972831302</v>
      </c>
      <c r="W43" s="63">
        <v>7.0383752806563397E-3</v>
      </c>
      <c r="X43" s="63">
        <v>3.5075465219649685E-3</v>
      </c>
      <c r="Y43" s="63">
        <v>5.4165436665399927E-3</v>
      </c>
      <c r="Z43" s="102">
        <v>4</v>
      </c>
      <c r="AB43" s="36" t="s">
        <v>374</v>
      </c>
      <c r="AC43" s="24" t="s">
        <v>251</v>
      </c>
      <c r="AD43" s="37" t="s">
        <v>233</v>
      </c>
      <c r="AE43" s="89" t="s">
        <v>330</v>
      </c>
      <c r="AF43" s="37">
        <v>89</v>
      </c>
      <c r="AG43" s="38">
        <v>50.8324</v>
      </c>
      <c r="AH43" s="39">
        <v>32.092199999999998</v>
      </c>
      <c r="AI43" s="39">
        <v>3.2669999999999999</v>
      </c>
      <c r="AJ43" s="39">
        <v>0.1532</v>
      </c>
      <c r="AK43" s="39">
        <v>5.1700000000000003E-2</v>
      </c>
      <c r="AL43" s="39">
        <v>14.577400000000001</v>
      </c>
      <c r="AM43" s="39">
        <v>0.59809999999999997</v>
      </c>
      <c r="AN43" s="39">
        <v>0</v>
      </c>
      <c r="AO43" s="39">
        <v>101.5719</v>
      </c>
      <c r="AP43" s="64">
        <v>0.70933254819874425</v>
      </c>
      <c r="AQ43" s="64">
        <v>0.28767202883152709</v>
      </c>
      <c r="AR43" s="97">
        <v>2.995422969728598E-3</v>
      </c>
      <c r="AS43" s="24"/>
      <c r="AT43" s="36" t="s">
        <v>114</v>
      </c>
      <c r="AU43" s="24" t="s">
        <v>115</v>
      </c>
      <c r="AV43" s="37" t="s">
        <v>235</v>
      </c>
      <c r="AW43" s="37" t="s">
        <v>246</v>
      </c>
      <c r="AX43" s="40">
        <v>0.06</v>
      </c>
      <c r="AY43" s="41">
        <v>0.36899999999999999</v>
      </c>
      <c r="AZ43" s="41">
        <v>0.76800000000000002</v>
      </c>
      <c r="BA43" s="41">
        <v>2.1970000000000001</v>
      </c>
      <c r="BB43" s="41">
        <v>2.5999999999999999E-2</v>
      </c>
      <c r="BC43" s="41">
        <v>9.2999999999999999E-2</v>
      </c>
      <c r="BD43" s="41">
        <v>5.4009999999999998</v>
      </c>
      <c r="BE43" s="41">
        <v>3.8740000000000001</v>
      </c>
      <c r="BF43" s="41">
        <v>2.4E-2</v>
      </c>
      <c r="BG43" s="41">
        <v>76.039000000000001</v>
      </c>
      <c r="BH43" s="41">
        <v>9.9290000000000003</v>
      </c>
      <c r="BI43" s="42">
        <v>98.778000000000006</v>
      </c>
    </row>
    <row r="44" spans="1:61" ht="15" customHeight="1">
      <c r="A44" t="s">
        <v>331</v>
      </c>
      <c r="B44" t="s">
        <v>254</v>
      </c>
      <c r="C44" t="s">
        <v>330</v>
      </c>
      <c r="D44" t="s">
        <v>328</v>
      </c>
      <c r="E44" s="64">
        <v>38.509</v>
      </c>
      <c r="F44" s="63">
        <v>2.6100000000000002E-2</v>
      </c>
      <c r="G44" s="65" t="s">
        <v>329</v>
      </c>
      <c r="H44" s="64">
        <v>19.3705</v>
      </c>
      <c r="I44" s="64">
        <v>40.378399999999999</v>
      </c>
      <c r="J44" s="63">
        <v>0.30990000000000001</v>
      </c>
      <c r="K44" s="63">
        <v>0.16339999999999999</v>
      </c>
      <c r="L44" s="63">
        <v>0.17219999999999999</v>
      </c>
      <c r="M44" s="65">
        <f t="shared" si="5"/>
        <v>98.92949999999999</v>
      </c>
      <c r="N44" s="64">
        <f t="shared" si="1"/>
        <v>0.78794442735485803</v>
      </c>
      <c r="O44" s="66">
        <f t="shared" si="2"/>
        <v>138.13310580204779</v>
      </c>
      <c r="P44" s="66">
        <f t="shared" si="3"/>
        <v>2400.0234289097521</v>
      </c>
      <c r="Q44" s="66">
        <f t="shared" si="4"/>
        <v>1283.98058720362</v>
      </c>
      <c r="R44" s="64"/>
      <c r="S44" s="64">
        <v>0.99999465671165988</v>
      </c>
      <c r="T44" s="64">
        <v>1.5631177127134337</v>
      </c>
      <c r="U44" s="63">
        <v>7.9877624833218041E-4</v>
      </c>
      <c r="V44" s="64">
        <v>0.42067411123644144</v>
      </c>
      <c r="W44" s="63">
        <v>6.816228489848958E-3</v>
      </c>
      <c r="X44" s="63">
        <v>3.4132936527207932E-3</v>
      </c>
      <c r="Y44" s="63">
        <v>4.7911761117373211E-3</v>
      </c>
      <c r="Z44" s="102">
        <v>4</v>
      </c>
      <c r="AB44" s="36" t="s">
        <v>374</v>
      </c>
      <c r="AC44" s="24" t="s">
        <v>251</v>
      </c>
      <c r="AD44" s="37" t="s">
        <v>233</v>
      </c>
      <c r="AE44" s="89" t="s">
        <v>330</v>
      </c>
      <c r="AF44" s="37">
        <v>91</v>
      </c>
      <c r="AG44" s="38">
        <v>47.190600000000003</v>
      </c>
      <c r="AH44" s="39">
        <v>33.712899999999998</v>
      </c>
      <c r="AI44" s="39">
        <v>1.91</v>
      </c>
      <c r="AJ44" s="39">
        <v>7.7700000000000005E-2</v>
      </c>
      <c r="AK44" s="39">
        <v>1.95E-2</v>
      </c>
      <c r="AL44" s="39">
        <v>16.915500000000002</v>
      </c>
      <c r="AM44" s="39">
        <v>0.3296</v>
      </c>
      <c r="AN44" s="39">
        <v>1.49E-2</v>
      </c>
      <c r="AO44" s="39">
        <v>100.17059999999999</v>
      </c>
      <c r="AP44" s="64">
        <v>0.82939351013256157</v>
      </c>
      <c r="AQ44" s="64">
        <v>0.16946805497031486</v>
      </c>
      <c r="AR44" s="97">
        <v>1.1384348971236772E-3</v>
      </c>
      <c r="AS44" s="24"/>
      <c r="AT44" s="36" t="s">
        <v>114</v>
      </c>
      <c r="AU44" s="24" t="s">
        <v>115</v>
      </c>
      <c r="AV44" s="37" t="s">
        <v>235</v>
      </c>
      <c r="AW44" s="37" t="s">
        <v>244</v>
      </c>
      <c r="AX44" s="40">
        <v>6.3E-2</v>
      </c>
      <c r="AY44" s="41">
        <v>0.36</v>
      </c>
      <c r="AZ44" s="41">
        <v>1.1319999999999999</v>
      </c>
      <c r="BA44" s="41">
        <v>1.8520000000000001</v>
      </c>
      <c r="BB44" s="41">
        <v>2.7E-2</v>
      </c>
      <c r="BC44" s="41">
        <v>5.1999999999999998E-2</v>
      </c>
      <c r="BD44" s="41">
        <v>4.9059999999999997</v>
      </c>
      <c r="BE44" s="41">
        <v>5.141</v>
      </c>
      <c r="BF44" s="41">
        <v>-1.0999999999999999E-2</v>
      </c>
      <c r="BG44" s="41">
        <v>79.703000000000003</v>
      </c>
      <c r="BH44" s="41">
        <v>5.9329999999999998</v>
      </c>
      <c r="BI44" s="42">
        <v>99.158000000000001</v>
      </c>
    </row>
    <row r="45" spans="1:61" ht="15" customHeight="1">
      <c r="A45" t="s">
        <v>331</v>
      </c>
      <c r="B45" t="s">
        <v>254</v>
      </c>
      <c r="C45" t="s">
        <v>330</v>
      </c>
      <c r="D45" t="s">
        <v>328</v>
      </c>
      <c r="E45" s="64">
        <v>39.2361</v>
      </c>
      <c r="F45" s="63">
        <v>3.5999999999999997E-2</v>
      </c>
      <c r="G45" s="65" t="s">
        <v>329</v>
      </c>
      <c r="H45" s="64">
        <v>18.801300000000001</v>
      </c>
      <c r="I45" s="64">
        <v>41.262300000000003</v>
      </c>
      <c r="J45" s="63">
        <v>0.34089999999999998</v>
      </c>
      <c r="K45" s="63">
        <v>0.14369999999999999</v>
      </c>
      <c r="L45" s="63">
        <v>0.1835</v>
      </c>
      <c r="M45" s="65">
        <f t="shared" si="5"/>
        <v>100.0038</v>
      </c>
      <c r="N45" s="64">
        <f t="shared" si="1"/>
        <v>0.79641855486204982</v>
      </c>
      <c r="O45" s="66">
        <f t="shared" si="2"/>
        <v>190.52842179592795</v>
      </c>
      <c r="P45" s="66">
        <f t="shared" si="3"/>
        <v>2640.1032168936258</v>
      </c>
      <c r="Q45" s="66">
        <f t="shared" si="4"/>
        <v>1129.1799900927797</v>
      </c>
      <c r="R45" s="64"/>
      <c r="S45" s="64">
        <v>1.0036560544719688</v>
      </c>
      <c r="T45" s="64">
        <v>1.5734742801385857</v>
      </c>
      <c r="U45" s="63">
        <v>1.0853024257259111E-3</v>
      </c>
      <c r="V45" s="64">
        <v>0.40221334106598572</v>
      </c>
      <c r="W45" s="63">
        <v>7.3860663187428838E-3</v>
      </c>
      <c r="X45" s="63">
        <v>2.9569365581495447E-3</v>
      </c>
      <c r="Y45" s="63">
        <v>5.0293133360100441E-3</v>
      </c>
      <c r="Z45" s="102">
        <v>4</v>
      </c>
      <c r="AB45" s="36" t="s">
        <v>374</v>
      </c>
      <c r="AC45" s="24" t="s">
        <v>251</v>
      </c>
      <c r="AD45" s="37" t="s">
        <v>233</v>
      </c>
      <c r="AE45" s="89" t="s">
        <v>327</v>
      </c>
      <c r="AF45" s="37">
        <v>92</v>
      </c>
      <c r="AG45" s="38">
        <v>47.4009</v>
      </c>
      <c r="AH45" s="39">
        <v>32.999099999999999</v>
      </c>
      <c r="AI45" s="39">
        <v>2.2570999999999999</v>
      </c>
      <c r="AJ45" s="39">
        <v>0.1144</v>
      </c>
      <c r="AK45" s="39">
        <v>2.0500000000000001E-2</v>
      </c>
      <c r="AL45" s="39">
        <v>16.131499999999999</v>
      </c>
      <c r="AM45" s="39">
        <v>0.45960000000000001</v>
      </c>
      <c r="AN45" s="39">
        <v>4.2500000000000003E-2</v>
      </c>
      <c r="AO45" s="39">
        <v>99.425700000000006</v>
      </c>
      <c r="AP45" s="64">
        <v>0.79699824730686242</v>
      </c>
      <c r="AQ45" s="64">
        <v>0.20179578889680971</v>
      </c>
      <c r="AR45" s="97">
        <v>1.2059637963277956E-3</v>
      </c>
      <c r="AS45" s="24"/>
      <c r="AT45" s="36" t="s">
        <v>114</v>
      </c>
      <c r="AU45" s="24" t="s">
        <v>115</v>
      </c>
      <c r="AV45" s="37" t="s">
        <v>235</v>
      </c>
      <c r="AW45" s="37" t="s">
        <v>246</v>
      </c>
      <c r="AX45" s="40">
        <v>7.6999999999999999E-2</v>
      </c>
      <c r="AY45" s="41">
        <v>0.38700000000000001</v>
      </c>
      <c r="AZ45" s="41">
        <v>0.80100000000000005</v>
      </c>
      <c r="BA45" s="41">
        <v>2.2320000000000002</v>
      </c>
      <c r="BB45" s="41">
        <v>2.9000000000000001E-2</v>
      </c>
      <c r="BC45" s="41">
        <v>6.5000000000000002E-2</v>
      </c>
      <c r="BD45" s="41">
        <v>5.9770000000000003</v>
      </c>
      <c r="BE45" s="41">
        <v>4.79</v>
      </c>
      <c r="BF45" s="41">
        <v>-1.0999999999999999E-2</v>
      </c>
      <c r="BG45" s="41">
        <v>77.516999999999996</v>
      </c>
      <c r="BH45" s="41">
        <v>9.6460000000000008</v>
      </c>
      <c r="BI45" s="42">
        <v>101.512</v>
      </c>
    </row>
    <row r="46" spans="1:61" ht="15" customHeight="1">
      <c r="A46" t="s">
        <v>331</v>
      </c>
      <c r="B46" t="s">
        <v>254</v>
      </c>
      <c r="C46" t="s">
        <v>330</v>
      </c>
      <c r="D46" t="s">
        <v>328</v>
      </c>
      <c r="E46" s="64">
        <v>38.766100000000002</v>
      </c>
      <c r="F46" s="63">
        <v>0.11799999999999999</v>
      </c>
      <c r="G46" s="65" t="s">
        <v>329</v>
      </c>
      <c r="H46" s="64">
        <v>18.0913</v>
      </c>
      <c r="I46" s="64">
        <v>41.138399999999997</v>
      </c>
      <c r="J46" s="63">
        <v>0.33439999999999998</v>
      </c>
      <c r="K46" s="63">
        <v>0.16089999999999999</v>
      </c>
      <c r="L46" s="63">
        <v>0.17560000000000001</v>
      </c>
      <c r="M46" s="65">
        <f t="shared" si="5"/>
        <v>98.784700000000001</v>
      </c>
      <c r="N46" s="64">
        <f t="shared" si="1"/>
        <v>0.80211188685640622</v>
      </c>
      <c r="O46" s="66">
        <f t="shared" si="2"/>
        <v>624.50982699776387</v>
      </c>
      <c r="P46" s="66">
        <f t="shared" si="3"/>
        <v>2589.7639065099097</v>
      </c>
      <c r="Q46" s="66">
        <f t="shared" si="4"/>
        <v>1264.3358413773713</v>
      </c>
      <c r="R46" s="64"/>
      <c r="S46" s="64">
        <v>1.0017142678110527</v>
      </c>
      <c r="T46" s="64">
        <v>1.5846971781116492</v>
      </c>
      <c r="U46" s="63">
        <v>3.59354387835246E-3</v>
      </c>
      <c r="V46" s="64">
        <v>0.39095884205071124</v>
      </c>
      <c r="W46" s="63">
        <v>7.3188886905373104E-3</v>
      </c>
      <c r="X46" s="63">
        <v>3.3445212107312901E-3</v>
      </c>
      <c r="Y46" s="63">
        <v>4.8617184967370804E-3</v>
      </c>
      <c r="Z46" s="102">
        <v>4</v>
      </c>
      <c r="AB46" s="36" t="s">
        <v>374</v>
      </c>
      <c r="AC46" s="24" t="s">
        <v>251</v>
      </c>
      <c r="AD46" s="37" t="s">
        <v>233</v>
      </c>
      <c r="AE46" s="89" t="s">
        <v>330</v>
      </c>
      <c r="AF46" s="37">
        <v>93</v>
      </c>
      <c r="AG46" s="38">
        <v>49.3855</v>
      </c>
      <c r="AH46" s="39">
        <v>31.664899999999999</v>
      </c>
      <c r="AI46" s="39">
        <v>2.9104000000000001</v>
      </c>
      <c r="AJ46" s="39">
        <v>0.14610000000000001</v>
      </c>
      <c r="AK46" s="39">
        <v>3.0599999999999999E-2</v>
      </c>
      <c r="AL46" s="39">
        <v>15.046099999999999</v>
      </c>
      <c r="AM46" s="39">
        <v>0.57540000000000002</v>
      </c>
      <c r="AN46" s="39">
        <v>2.5499999999999998E-2</v>
      </c>
      <c r="AO46" s="39">
        <v>99.784599999999998</v>
      </c>
      <c r="AP46" s="64">
        <v>0.73939706647879166</v>
      </c>
      <c r="AQ46" s="64">
        <v>0.25881243898078965</v>
      </c>
      <c r="AR46" s="97">
        <v>1.790494540418706E-3</v>
      </c>
      <c r="AS46" s="24"/>
      <c r="AT46" s="36" t="s">
        <v>114</v>
      </c>
      <c r="AU46" s="24" t="s">
        <v>115</v>
      </c>
      <c r="AV46" s="37" t="s">
        <v>235</v>
      </c>
      <c r="AW46" s="37" t="s">
        <v>246</v>
      </c>
      <c r="AX46" s="40">
        <v>6.8000000000000005E-2</v>
      </c>
      <c r="AY46" s="41">
        <v>0.38500000000000001</v>
      </c>
      <c r="AZ46" s="41">
        <v>0.73399999999999999</v>
      </c>
      <c r="BA46" s="41">
        <v>2.1760000000000002</v>
      </c>
      <c r="BB46" s="41">
        <v>2.9000000000000001E-2</v>
      </c>
      <c r="BC46" s="41">
        <v>8.5000000000000006E-2</v>
      </c>
      <c r="BD46" s="41">
        <v>5.6130000000000004</v>
      </c>
      <c r="BE46" s="41">
        <v>4.9279999999999999</v>
      </c>
      <c r="BF46" s="41">
        <v>-1.2999999999999999E-2</v>
      </c>
      <c r="BG46" s="41">
        <v>76.119</v>
      </c>
      <c r="BH46" s="41">
        <v>9.3989999999999991</v>
      </c>
      <c r="BI46" s="42">
        <v>99.521000000000001</v>
      </c>
    </row>
    <row r="47" spans="1:61" ht="15" customHeight="1">
      <c r="A47" t="s">
        <v>331</v>
      </c>
      <c r="B47" t="s">
        <v>254</v>
      </c>
      <c r="C47" t="s">
        <v>327</v>
      </c>
      <c r="D47" t="s">
        <v>328</v>
      </c>
      <c r="E47" s="64">
        <v>38.820599999999999</v>
      </c>
      <c r="F47" s="63">
        <v>0.18509999999999999</v>
      </c>
      <c r="G47" s="65" t="s">
        <v>329</v>
      </c>
      <c r="H47" s="64">
        <v>20.479700000000001</v>
      </c>
      <c r="I47" s="64">
        <v>39.462299999999999</v>
      </c>
      <c r="J47" s="63">
        <v>0.35410000000000003</v>
      </c>
      <c r="K47" s="63">
        <v>0.128</v>
      </c>
      <c r="L47" s="63">
        <v>0.22159999999999999</v>
      </c>
      <c r="M47" s="65">
        <f t="shared" si="5"/>
        <v>99.651399999999995</v>
      </c>
      <c r="N47" s="64">
        <f t="shared" si="1"/>
        <v>0.7745086665567984</v>
      </c>
      <c r="O47" s="66">
        <f t="shared" si="2"/>
        <v>979.63363540072953</v>
      </c>
      <c r="P47" s="66">
        <f t="shared" si="3"/>
        <v>2742.3307395190168</v>
      </c>
      <c r="Q47" s="66">
        <f t="shared" si="4"/>
        <v>1005.8109863039374</v>
      </c>
      <c r="R47" s="64"/>
      <c r="S47" s="64">
        <v>1.004641703528119</v>
      </c>
      <c r="T47" s="64">
        <v>1.5224340638786846</v>
      </c>
      <c r="U47" s="63">
        <v>5.6455281119802579E-3</v>
      </c>
      <c r="V47" s="64">
        <v>0.44324318366834109</v>
      </c>
      <c r="W47" s="63">
        <v>7.7617921899477875E-3</v>
      </c>
      <c r="X47" s="63">
        <v>2.6646801753631016E-3</v>
      </c>
      <c r="Y47" s="63">
        <v>6.1445808634553352E-3</v>
      </c>
      <c r="Z47" s="102">
        <v>4</v>
      </c>
      <c r="AB47" s="36" t="s">
        <v>374</v>
      </c>
      <c r="AC47" s="24" t="s">
        <v>251</v>
      </c>
      <c r="AD47" s="37" t="s">
        <v>233</v>
      </c>
      <c r="AE47" s="89" t="s">
        <v>327</v>
      </c>
      <c r="AF47" s="37">
        <v>94</v>
      </c>
      <c r="AG47" s="38">
        <v>53.971800000000002</v>
      </c>
      <c r="AH47" s="39">
        <v>28.091799999999999</v>
      </c>
      <c r="AI47" s="39">
        <v>4.7011000000000003</v>
      </c>
      <c r="AJ47" s="39">
        <v>0.14460000000000001</v>
      </c>
      <c r="AK47" s="39">
        <v>0.13200000000000001</v>
      </c>
      <c r="AL47" s="39">
        <v>11.280799999999999</v>
      </c>
      <c r="AM47" s="39">
        <v>0.96589999999999998</v>
      </c>
      <c r="AN47" s="39">
        <v>9.7299999999999998E-2</v>
      </c>
      <c r="AO47" s="39">
        <v>99.385400000000004</v>
      </c>
      <c r="AP47" s="64">
        <v>0.56559524964108876</v>
      </c>
      <c r="AQ47" s="64">
        <v>0.42652454418730334</v>
      </c>
      <c r="AR47" s="97">
        <v>7.8802061716078675E-3</v>
      </c>
      <c r="AS47" s="24"/>
      <c r="AT47" s="36" t="s">
        <v>114</v>
      </c>
      <c r="AU47" s="24" t="s">
        <v>115</v>
      </c>
      <c r="AV47" s="37" t="s">
        <v>235</v>
      </c>
      <c r="AW47" s="37" t="s">
        <v>245</v>
      </c>
      <c r="AX47" s="40">
        <v>0.379</v>
      </c>
      <c r="AY47" s="41">
        <v>0.36199999999999999</v>
      </c>
      <c r="AZ47" s="41">
        <v>0.82299999999999995</v>
      </c>
      <c r="BA47" s="41">
        <v>2.6859999999999999</v>
      </c>
      <c r="BB47" s="41">
        <v>3.3000000000000002E-2</v>
      </c>
      <c r="BC47" s="41">
        <v>5.6000000000000001E-2</v>
      </c>
      <c r="BD47" s="41">
        <v>6.2539999999999996</v>
      </c>
      <c r="BE47" s="41">
        <v>5.1040000000000001</v>
      </c>
      <c r="BF47" s="41">
        <v>-8.9999999999999993E-3</v>
      </c>
      <c r="BG47" s="41">
        <v>74.572999999999993</v>
      </c>
      <c r="BH47" s="41">
        <v>9.5229999999999997</v>
      </c>
      <c r="BI47" s="42">
        <v>99.784999999999997</v>
      </c>
    </row>
    <row r="48" spans="1:61" ht="15" customHeight="1">
      <c r="A48" t="s">
        <v>331</v>
      </c>
      <c r="B48" t="s">
        <v>254</v>
      </c>
      <c r="C48" t="s">
        <v>330</v>
      </c>
      <c r="D48" t="s">
        <v>328</v>
      </c>
      <c r="E48" s="64">
        <v>38.712800000000001</v>
      </c>
      <c r="F48" s="63">
        <v>3.7199999999999997E-2</v>
      </c>
      <c r="G48" s="65" t="s">
        <v>329</v>
      </c>
      <c r="H48" s="64">
        <v>18.111799999999999</v>
      </c>
      <c r="I48" s="64">
        <v>41.0642</v>
      </c>
      <c r="J48" s="63">
        <v>0.30520000000000003</v>
      </c>
      <c r="K48" s="63">
        <v>0.19689999999999999</v>
      </c>
      <c r="L48" s="63">
        <v>0.1857</v>
      </c>
      <c r="M48" s="65">
        <f t="shared" si="5"/>
        <v>98.613799999999998</v>
      </c>
      <c r="N48" s="64">
        <f t="shared" si="1"/>
        <v>0.80164516126974195</v>
      </c>
      <c r="O48" s="66">
        <f t="shared" si="2"/>
        <v>196.87936918912553</v>
      </c>
      <c r="P48" s="66">
        <f t="shared" si="3"/>
        <v>2363.6242352476816</v>
      </c>
      <c r="Q48" s="66">
        <f t="shared" si="4"/>
        <v>1547.220181275354</v>
      </c>
      <c r="R48" s="64"/>
      <c r="S48" s="64">
        <v>1.0024601939035356</v>
      </c>
      <c r="T48" s="64">
        <v>1.5851963332186092</v>
      </c>
      <c r="U48" s="63">
        <v>1.1352844499945591E-3</v>
      </c>
      <c r="V48" s="64">
        <v>0.39223259644371761</v>
      </c>
      <c r="W48" s="63">
        <v>6.6939768706100241E-3</v>
      </c>
      <c r="X48" s="63">
        <v>4.101516200310653E-3</v>
      </c>
      <c r="Y48" s="63">
        <v>5.1522627846893546E-3</v>
      </c>
      <c r="Z48" s="102">
        <v>4</v>
      </c>
      <c r="AB48" s="36" t="s">
        <v>374</v>
      </c>
      <c r="AC48" s="24" t="s">
        <v>255</v>
      </c>
      <c r="AD48" s="37" t="s">
        <v>233</v>
      </c>
      <c r="AE48" s="89" t="s">
        <v>330</v>
      </c>
      <c r="AF48" s="37">
        <v>117</v>
      </c>
      <c r="AG48" s="38">
        <v>48.42</v>
      </c>
      <c r="AH48" s="39">
        <v>32.418500000000002</v>
      </c>
      <c r="AI48" s="39">
        <v>2.4638</v>
      </c>
      <c r="AJ48" s="39">
        <v>0.1222</v>
      </c>
      <c r="AK48" s="39">
        <v>3.7400000000000003E-2</v>
      </c>
      <c r="AL48" s="39">
        <v>16.124700000000001</v>
      </c>
      <c r="AM48" s="39">
        <v>0.56769999999999998</v>
      </c>
      <c r="AN48" s="39">
        <v>2.12E-2</v>
      </c>
      <c r="AO48" s="39">
        <v>100.1755</v>
      </c>
      <c r="AP48" s="64">
        <v>0.78170190622506441</v>
      </c>
      <c r="AQ48" s="64">
        <v>0.21613926138572473</v>
      </c>
      <c r="AR48" s="97">
        <v>2.1588323892109086E-3</v>
      </c>
      <c r="AS48" s="24"/>
      <c r="AT48" s="36" t="s">
        <v>114</v>
      </c>
      <c r="AU48" s="24" t="s">
        <v>115</v>
      </c>
      <c r="AV48" s="37" t="s">
        <v>235</v>
      </c>
      <c r="AW48" s="37" t="s">
        <v>245</v>
      </c>
      <c r="AX48" s="40">
        <v>4.2999999999999997E-2</v>
      </c>
      <c r="AY48" s="41">
        <v>0.33600000000000002</v>
      </c>
      <c r="AZ48" s="41">
        <v>0.84499999999999997</v>
      </c>
      <c r="BA48" s="41">
        <v>2.601</v>
      </c>
      <c r="BB48" s="41">
        <v>3.5000000000000003E-2</v>
      </c>
      <c r="BC48" s="41">
        <v>4.5999999999999999E-2</v>
      </c>
      <c r="BD48" s="41">
        <v>6.2439999999999998</v>
      </c>
      <c r="BE48" s="41">
        <v>4.2809999999999997</v>
      </c>
      <c r="BF48" s="41">
        <v>2E-3</v>
      </c>
      <c r="BG48" s="41">
        <v>76.013000000000005</v>
      </c>
      <c r="BH48" s="41">
        <v>8.8439999999999994</v>
      </c>
      <c r="BI48" s="42">
        <v>99.29</v>
      </c>
    </row>
    <row r="49" spans="1:61" ht="15" customHeight="1">
      <c r="A49" t="s">
        <v>331</v>
      </c>
      <c r="B49" t="s">
        <v>254</v>
      </c>
      <c r="C49" t="s">
        <v>330</v>
      </c>
      <c r="D49" t="s">
        <v>328</v>
      </c>
      <c r="E49" s="64">
        <v>38.840899999999998</v>
      </c>
      <c r="F49" s="63">
        <v>5.5100000000000003E-2</v>
      </c>
      <c r="G49" s="65" t="s">
        <v>329</v>
      </c>
      <c r="H49" s="64">
        <v>20.978000000000002</v>
      </c>
      <c r="I49" s="64">
        <v>39.791699999999999</v>
      </c>
      <c r="J49" s="63">
        <v>0.3614</v>
      </c>
      <c r="K49" s="63">
        <v>5.7299999999999997E-2</v>
      </c>
      <c r="L49" s="63">
        <v>0.20030000000000001</v>
      </c>
      <c r="M49" s="65">
        <f t="shared" si="5"/>
        <v>100.2847</v>
      </c>
      <c r="N49" s="64">
        <f t="shared" si="1"/>
        <v>0.77175007474615043</v>
      </c>
      <c r="O49" s="66">
        <f t="shared" si="2"/>
        <v>291.61433447098977</v>
      </c>
      <c r="P49" s="66">
        <f t="shared" si="3"/>
        <v>2798.8656573345738</v>
      </c>
      <c r="Q49" s="66">
        <f t="shared" si="4"/>
        <v>450.25757433762197</v>
      </c>
      <c r="R49" s="64"/>
      <c r="S49" s="64">
        <v>1.0009895188352578</v>
      </c>
      <c r="T49" s="64">
        <v>1.5287620005498375</v>
      </c>
      <c r="U49" s="63">
        <v>1.6735590522387409E-3</v>
      </c>
      <c r="V49" s="64">
        <v>0.45214095051587994</v>
      </c>
      <c r="W49" s="63">
        <v>7.8888830759567975E-3</v>
      </c>
      <c r="X49" s="63">
        <v>1.1879031391850709E-3</v>
      </c>
      <c r="Y49" s="63">
        <v>5.5308864702669023E-3</v>
      </c>
      <c r="Z49" s="102">
        <v>4</v>
      </c>
      <c r="AB49" s="36" t="s">
        <v>374</v>
      </c>
      <c r="AC49" s="24" t="s">
        <v>255</v>
      </c>
      <c r="AD49" s="37" t="s">
        <v>233</v>
      </c>
      <c r="AE49" s="89" t="s">
        <v>330</v>
      </c>
      <c r="AF49" s="37">
        <v>118</v>
      </c>
      <c r="AG49" s="38">
        <v>48.476199999999999</v>
      </c>
      <c r="AH49" s="39">
        <v>32.363700000000001</v>
      </c>
      <c r="AI49" s="39">
        <v>2.5022000000000002</v>
      </c>
      <c r="AJ49" s="39">
        <v>0.1273</v>
      </c>
      <c r="AK49" s="39">
        <v>2.1899999999999999E-2</v>
      </c>
      <c r="AL49" s="39">
        <v>15.9741</v>
      </c>
      <c r="AM49" s="39">
        <v>0.63600000000000001</v>
      </c>
      <c r="AN49" s="39">
        <v>6.3700000000000007E-2</v>
      </c>
      <c r="AO49" s="39">
        <v>100.16500000000001</v>
      </c>
      <c r="AP49" s="64">
        <v>0.77815711995841175</v>
      </c>
      <c r="AQ49" s="64">
        <v>0.22057261950255308</v>
      </c>
      <c r="AR49" s="97">
        <v>1.2702605390352349E-3</v>
      </c>
      <c r="AS49" s="24"/>
      <c r="AT49" s="36" t="s">
        <v>114</v>
      </c>
      <c r="AU49" s="24" t="s">
        <v>115</v>
      </c>
      <c r="AV49" s="37" t="s">
        <v>235</v>
      </c>
      <c r="AW49" s="37" t="s">
        <v>245</v>
      </c>
      <c r="AX49" s="40">
        <v>9.6000000000000002E-2</v>
      </c>
      <c r="AY49" s="41">
        <v>0.39700000000000002</v>
      </c>
      <c r="AZ49" s="41">
        <v>0.82099999999999995</v>
      </c>
      <c r="BA49" s="41">
        <v>2.6829999999999998</v>
      </c>
      <c r="BB49" s="41">
        <v>3.5000000000000003E-2</v>
      </c>
      <c r="BC49" s="41">
        <v>2.7E-2</v>
      </c>
      <c r="BD49" s="41">
        <v>6.67</v>
      </c>
      <c r="BE49" s="41">
        <v>4.7539999999999996</v>
      </c>
      <c r="BF49" s="41">
        <v>-2.9000000000000001E-2</v>
      </c>
      <c r="BG49" s="41">
        <v>74.308999999999997</v>
      </c>
      <c r="BH49" s="41">
        <v>9.7040000000000006</v>
      </c>
      <c r="BI49" s="42">
        <v>99.466999999999999</v>
      </c>
    </row>
    <row r="50" spans="1:61" ht="15" customHeight="1">
      <c r="A50" t="s">
        <v>331</v>
      </c>
      <c r="B50" t="s">
        <v>254</v>
      </c>
      <c r="C50" t="s">
        <v>327</v>
      </c>
      <c r="D50" t="s">
        <v>328</v>
      </c>
      <c r="E50" s="64">
        <v>37.417499999999997</v>
      </c>
      <c r="F50" s="63">
        <v>5.4399999999999997E-2</v>
      </c>
      <c r="G50" s="65" t="s">
        <v>329</v>
      </c>
      <c r="H50" s="64">
        <v>25.697500000000002</v>
      </c>
      <c r="I50" s="64">
        <v>35.1128</v>
      </c>
      <c r="J50" s="63">
        <v>0.45190000000000002</v>
      </c>
      <c r="K50" s="63">
        <v>2.1600000000000001E-2</v>
      </c>
      <c r="L50" s="63">
        <v>0.26319999999999999</v>
      </c>
      <c r="M50" s="65">
        <f t="shared" si="5"/>
        <v>99.018899999999988</v>
      </c>
      <c r="N50" s="64">
        <f t="shared" si="1"/>
        <v>0.7089329946036913</v>
      </c>
      <c r="O50" s="66">
        <f t="shared" si="2"/>
        <v>287.90961515829116</v>
      </c>
      <c r="P50" s="66">
        <f t="shared" si="3"/>
        <v>3499.7437480616877</v>
      </c>
      <c r="Q50" s="66">
        <f t="shared" si="4"/>
        <v>169.73060393878944</v>
      </c>
      <c r="R50" s="64"/>
      <c r="S50" s="64">
        <v>1.0014775075306872</v>
      </c>
      <c r="T50" s="64">
        <v>1.4010029032977505</v>
      </c>
      <c r="U50" s="63">
        <v>1.7159891164403487E-3</v>
      </c>
      <c r="V50" s="64">
        <v>0.5752105244337955</v>
      </c>
      <c r="W50" s="63">
        <v>1.0244621071605333E-2</v>
      </c>
      <c r="X50" s="63">
        <v>4.6505717179335862E-4</v>
      </c>
      <c r="Y50" s="63">
        <v>7.5478952890210317E-3</v>
      </c>
      <c r="Z50" s="102">
        <v>4</v>
      </c>
      <c r="AB50" s="36" t="s">
        <v>374</v>
      </c>
      <c r="AC50" s="24" t="s">
        <v>255</v>
      </c>
      <c r="AD50" s="37" t="s">
        <v>233</v>
      </c>
      <c r="AE50" s="89" t="s">
        <v>330</v>
      </c>
      <c r="AF50" s="37">
        <v>119</v>
      </c>
      <c r="AG50" s="38">
        <v>48.737499999999997</v>
      </c>
      <c r="AH50" s="39">
        <v>32.045099999999998</v>
      </c>
      <c r="AI50" s="39">
        <v>2.6341999999999999</v>
      </c>
      <c r="AJ50" s="39">
        <v>0.1293</v>
      </c>
      <c r="AK50" s="39">
        <v>5.6500000000000002E-2</v>
      </c>
      <c r="AL50" s="39">
        <v>15.760999999999999</v>
      </c>
      <c r="AM50" s="39">
        <v>0.62</v>
      </c>
      <c r="AN50" s="39">
        <v>8.7099999999999997E-2</v>
      </c>
      <c r="AO50" s="39">
        <v>100.0707</v>
      </c>
      <c r="AP50" s="64">
        <v>0.7652798881105618</v>
      </c>
      <c r="AQ50" s="64">
        <v>0.23145361104986445</v>
      </c>
      <c r="AR50" s="97">
        <v>3.266500839573863E-3</v>
      </c>
      <c r="AS50" s="24"/>
      <c r="AT50" s="36" t="s">
        <v>114</v>
      </c>
      <c r="AU50" s="24" t="s">
        <v>115</v>
      </c>
      <c r="AV50" s="37" t="s">
        <v>235</v>
      </c>
      <c r="AW50" s="37" t="s">
        <v>246</v>
      </c>
      <c r="AX50" s="40">
        <v>7.9000000000000001E-2</v>
      </c>
      <c r="AY50" s="41">
        <v>0.379</v>
      </c>
      <c r="AZ50" s="41">
        <v>0.73699999999999999</v>
      </c>
      <c r="BA50" s="41">
        <v>2.1880000000000002</v>
      </c>
      <c r="BB50" s="41">
        <v>3.7999999999999999E-2</v>
      </c>
      <c r="BC50" s="41">
        <v>7.0999999999999994E-2</v>
      </c>
      <c r="BD50" s="41">
        <v>5.851</v>
      </c>
      <c r="BE50" s="41">
        <v>4.63</v>
      </c>
      <c r="BF50" s="41">
        <v>-7.0000000000000001E-3</v>
      </c>
      <c r="BG50" s="41">
        <v>76.088999999999999</v>
      </c>
      <c r="BH50" s="41">
        <v>9.4459999999999997</v>
      </c>
      <c r="BI50" s="42">
        <v>99.503</v>
      </c>
    </row>
    <row r="51" spans="1:61" ht="15" customHeight="1">
      <c r="A51" t="s">
        <v>331</v>
      </c>
      <c r="B51" t="s">
        <v>254</v>
      </c>
      <c r="C51" t="s">
        <v>330</v>
      </c>
      <c r="D51" t="s">
        <v>328</v>
      </c>
      <c r="E51" s="64">
        <v>38.622500000000002</v>
      </c>
      <c r="F51" s="63">
        <v>0.51649999999999996</v>
      </c>
      <c r="G51" s="65" t="s">
        <v>329</v>
      </c>
      <c r="H51" s="64">
        <v>19.792200000000001</v>
      </c>
      <c r="I51" s="64">
        <v>40.028700000000001</v>
      </c>
      <c r="J51" s="63">
        <v>0.3337</v>
      </c>
      <c r="K51" s="63">
        <v>5.4699999999999999E-2</v>
      </c>
      <c r="L51" s="63">
        <v>0.22209999999999999</v>
      </c>
      <c r="M51" s="65">
        <f t="shared" si="5"/>
        <v>99.570399999999992</v>
      </c>
      <c r="N51" s="64">
        <f t="shared" si="1"/>
        <v>0.78284855814433096</v>
      </c>
      <c r="O51" s="66">
        <f t="shared" si="2"/>
        <v>2733.5536071554666</v>
      </c>
      <c r="P51" s="66">
        <f t="shared" si="3"/>
        <v>2584.3427500070488</v>
      </c>
      <c r="Q51" s="66">
        <f t="shared" si="4"/>
        <v>429.82703867832322</v>
      </c>
      <c r="R51" s="64"/>
      <c r="S51" s="64">
        <v>0.99704220262888321</v>
      </c>
      <c r="T51" s="64">
        <v>1.5404648229369884</v>
      </c>
      <c r="U51" s="63">
        <v>1.5714214692693067E-2</v>
      </c>
      <c r="V51" s="64">
        <v>0.42730379196410512</v>
      </c>
      <c r="W51" s="63">
        <v>7.2965320053166253E-3</v>
      </c>
      <c r="X51" s="63">
        <v>1.1359171288781815E-3</v>
      </c>
      <c r="Y51" s="63">
        <v>6.14320866790559E-3</v>
      </c>
      <c r="Z51" s="102">
        <v>4</v>
      </c>
      <c r="AB51" s="36" t="s">
        <v>374</v>
      </c>
      <c r="AC51" s="24" t="s">
        <v>255</v>
      </c>
      <c r="AD51" s="37" t="s">
        <v>233</v>
      </c>
      <c r="AE51" s="89" t="s">
        <v>327</v>
      </c>
      <c r="AF51" s="37">
        <v>120</v>
      </c>
      <c r="AG51" s="38">
        <v>52.693199999999997</v>
      </c>
      <c r="AH51" s="39">
        <v>28.145800000000001</v>
      </c>
      <c r="AI51" s="39">
        <v>4.4577</v>
      </c>
      <c r="AJ51" s="39">
        <v>0.16719999999999999</v>
      </c>
      <c r="AK51" s="39">
        <v>0.15679999999999999</v>
      </c>
      <c r="AL51" s="39">
        <v>12.127700000000001</v>
      </c>
      <c r="AM51" s="39">
        <v>0.81159999999999999</v>
      </c>
      <c r="AN51" s="39">
        <v>0.10580000000000001</v>
      </c>
      <c r="AO51" s="39">
        <v>98.665800000000004</v>
      </c>
      <c r="AP51" s="64">
        <v>0.59504985883813111</v>
      </c>
      <c r="AQ51" s="64">
        <v>0.39578964989949111</v>
      </c>
      <c r="AR51" s="97">
        <v>9.1604912623778154E-3</v>
      </c>
      <c r="AS51" s="24"/>
      <c r="AT51" s="36" t="s">
        <v>114</v>
      </c>
      <c r="AU51" s="24" t="s">
        <v>115</v>
      </c>
      <c r="AV51" s="37" t="s">
        <v>235</v>
      </c>
      <c r="AW51" s="37" t="s">
        <v>253</v>
      </c>
      <c r="AX51" s="40">
        <v>5.8999999999999997E-2</v>
      </c>
      <c r="AY51" s="41">
        <v>0.35699999999999998</v>
      </c>
      <c r="AZ51" s="41">
        <v>0.81200000000000006</v>
      </c>
      <c r="BA51" s="41">
        <v>2.84</v>
      </c>
      <c r="BB51" s="41">
        <v>4.2999999999999997E-2</v>
      </c>
      <c r="BC51" s="41">
        <v>0.03</v>
      </c>
      <c r="BD51" s="41">
        <v>7.5259999999999998</v>
      </c>
      <c r="BE51" s="41">
        <v>4.468</v>
      </c>
      <c r="BF51" s="41">
        <v>-1.4999999999999999E-2</v>
      </c>
      <c r="BG51" s="41">
        <v>74.665000000000006</v>
      </c>
      <c r="BH51" s="41">
        <v>8.7149999999999999</v>
      </c>
      <c r="BI51" s="42">
        <v>99.5</v>
      </c>
    </row>
    <row r="52" spans="1:61" ht="15" customHeight="1">
      <c r="A52" t="s">
        <v>331</v>
      </c>
      <c r="B52" t="s">
        <v>254</v>
      </c>
      <c r="C52" t="s">
        <v>327</v>
      </c>
      <c r="D52" t="s">
        <v>328</v>
      </c>
      <c r="E52" s="64">
        <v>37.470199999999998</v>
      </c>
      <c r="F52" s="63">
        <v>0.1119</v>
      </c>
      <c r="G52" s="65" t="s">
        <v>329</v>
      </c>
      <c r="H52" s="64">
        <v>25.216200000000001</v>
      </c>
      <c r="I52" s="64">
        <v>35.029800000000002</v>
      </c>
      <c r="J52" s="63">
        <v>0.44440000000000002</v>
      </c>
      <c r="K52" s="63">
        <v>1.7399999999999999E-2</v>
      </c>
      <c r="L52" s="63">
        <v>0.31909999999999999</v>
      </c>
      <c r="M52" s="65">
        <f t="shared" si="5"/>
        <v>98.609000000000009</v>
      </c>
      <c r="N52" s="64">
        <f t="shared" si="1"/>
        <v>0.71233423667677709</v>
      </c>
      <c r="O52" s="66">
        <f t="shared" si="2"/>
        <v>592.22584441567608</v>
      </c>
      <c r="P52" s="66">
        <f t="shared" si="3"/>
        <v>3441.6599283881701</v>
      </c>
      <c r="Q52" s="66">
        <f t="shared" si="4"/>
        <v>136.72743095069148</v>
      </c>
      <c r="R52" s="64"/>
      <c r="S52" s="64">
        <v>1.0046966699405575</v>
      </c>
      <c r="T52" s="64">
        <v>1.4002118520043831</v>
      </c>
      <c r="U52" s="63">
        <v>3.5361300998274295E-3</v>
      </c>
      <c r="V52" s="64">
        <v>0.56545507780195703</v>
      </c>
      <c r="W52" s="63">
        <v>1.0092764213797119E-2</v>
      </c>
      <c r="X52" s="63">
        <v>3.7530501045639637E-4</v>
      </c>
      <c r="Y52" s="63">
        <v>9.1674659385499371E-3</v>
      </c>
      <c r="Z52" s="102">
        <v>4</v>
      </c>
      <c r="AB52" s="36" t="s">
        <v>374</v>
      </c>
      <c r="AC52" s="24" t="s">
        <v>255</v>
      </c>
      <c r="AD52" s="37" t="s">
        <v>233</v>
      </c>
      <c r="AE52" s="89" t="s">
        <v>330</v>
      </c>
      <c r="AF52" s="37">
        <v>121</v>
      </c>
      <c r="AG52" s="38">
        <v>48.274799999999999</v>
      </c>
      <c r="AH52" s="39">
        <v>33.132399999999997</v>
      </c>
      <c r="AI52" s="39">
        <v>2.3027000000000002</v>
      </c>
      <c r="AJ52" s="39">
        <v>0.1067</v>
      </c>
      <c r="AK52" s="39">
        <v>3.6400000000000002E-2</v>
      </c>
      <c r="AL52" s="39">
        <v>16.4985</v>
      </c>
      <c r="AM52" s="39">
        <v>0.57750000000000001</v>
      </c>
      <c r="AN52" s="39">
        <v>3.8199999999999998E-2</v>
      </c>
      <c r="AO52" s="39">
        <v>100.9671</v>
      </c>
      <c r="AP52" s="64">
        <v>0.79669146945348845</v>
      </c>
      <c r="AQ52" s="64">
        <v>0.20121564786191382</v>
      </c>
      <c r="AR52" s="97">
        <v>2.0928826845977764E-3</v>
      </c>
      <c r="AS52" s="24"/>
      <c r="AT52" s="36" t="s">
        <v>114</v>
      </c>
      <c r="AU52" s="24" t="s">
        <v>115</v>
      </c>
      <c r="AV52" s="37" t="s">
        <v>235</v>
      </c>
      <c r="AW52" s="37" t="s">
        <v>244</v>
      </c>
      <c r="AX52" s="40">
        <v>4.4999999999999998E-2</v>
      </c>
      <c r="AY52" s="41">
        <v>0.39</v>
      </c>
      <c r="AZ52" s="41">
        <v>1.026</v>
      </c>
      <c r="BA52" s="41">
        <v>1.881</v>
      </c>
      <c r="BB52" s="41">
        <v>4.3999999999999997E-2</v>
      </c>
      <c r="BC52" s="41">
        <v>6.6000000000000003E-2</v>
      </c>
      <c r="BD52" s="41">
        <v>4.6159999999999997</v>
      </c>
      <c r="BE52" s="41">
        <v>4.4470000000000001</v>
      </c>
      <c r="BF52" s="41">
        <v>-3.6999999999999998E-2</v>
      </c>
      <c r="BG52" s="41">
        <v>79.739000000000004</v>
      </c>
      <c r="BH52" s="41">
        <v>6.5880000000000001</v>
      </c>
      <c r="BI52" s="42">
        <v>98.804000000000002</v>
      </c>
    </row>
    <row r="53" spans="1:61" ht="15" customHeight="1">
      <c r="A53" t="s">
        <v>331</v>
      </c>
      <c r="B53" t="s">
        <v>254</v>
      </c>
      <c r="C53" t="s">
        <v>330</v>
      </c>
      <c r="D53" t="s">
        <v>328</v>
      </c>
      <c r="E53" s="64">
        <v>38.523899999999998</v>
      </c>
      <c r="F53" s="63">
        <v>4.2799999999999998E-2</v>
      </c>
      <c r="G53" s="65" t="s">
        <v>329</v>
      </c>
      <c r="H53" s="64">
        <v>22.5242</v>
      </c>
      <c r="I53" s="64">
        <v>38.3536</v>
      </c>
      <c r="J53" s="63">
        <v>0.39340000000000003</v>
      </c>
      <c r="K53" s="63">
        <v>5.1900000000000002E-2</v>
      </c>
      <c r="L53" s="63">
        <v>0.22459999999999999</v>
      </c>
      <c r="M53" s="65">
        <f t="shared" si="5"/>
        <v>100.1144</v>
      </c>
      <c r="N53" s="64">
        <f t="shared" si="1"/>
        <v>0.7521838432817296</v>
      </c>
      <c r="O53" s="66">
        <f t="shared" si="2"/>
        <v>226.51712369071439</v>
      </c>
      <c r="P53" s="66">
        <f t="shared" si="3"/>
        <v>3046.6899546082495</v>
      </c>
      <c r="Q53" s="66">
        <f t="shared" si="4"/>
        <v>407.82492335292466</v>
      </c>
      <c r="R53" s="64"/>
      <c r="S53" s="64">
        <v>1.0022326867332574</v>
      </c>
      <c r="T53" s="64">
        <v>1.4874815594402346</v>
      </c>
      <c r="U53" s="63">
        <v>1.3122944186196321E-3</v>
      </c>
      <c r="V53" s="64">
        <v>0.49006897255530585</v>
      </c>
      <c r="W53" s="63">
        <v>8.6688162399863183E-3</v>
      </c>
      <c r="X53" s="63">
        <v>1.0861550761485958E-3</v>
      </c>
      <c r="Y53" s="63">
        <v>6.2606815938801037E-3</v>
      </c>
      <c r="Z53" s="102">
        <v>4</v>
      </c>
      <c r="AB53" s="36" t="s">
        <v>374</v>
      </c>
      <c r="AC53" s="24" t="s">
        <v>255</v>
      </c>
      <c r="AD53" s="37" t="s">
        <v>233</v>
      </c>
      <c r="AE53" s="89" t="s">
        <v>330</v>
      </c>
      <c r="AF53" s="37">
        <v>123</v>
      </c>
      <c r="AG53" s="38">
        <v>50.099699999999999</v>
      </c>
      <c r="AH53" s="39">
        <v>31.235399999999998</v>
      </c>
      <c r="AI53" s="39">
        <v>3.0762</v>
      </c>
      <c r="AJ53" s="39">
        <v>0.15640000000000001</v>
      </c>
      <c r="AK53" s="39">
        <v>8.0399999999999999E-2</v>
      </c>
      <c r="AL53" s="39">
        <v>14.8217</v>
      </c>
      <c r="AM53" s="39">
        <v>0.66469999999999996</v>
      </c>
      <c r="AN53" s="39">
        <v>7.4200000000000002E-2</v>
      </c>
      <c r="AO53" s="39">
        <v>100.20869999999999</v>
      </c>
      <c r="AP53" s="64">
        <v>0.72357192679910998</v>
      </c>
      <c r="AQ53" s="64">
        <v>0.27175462391632188</v>
      </c>
      <c r="AR53" s="97">
        <v>4.6734492845682176E-3</v>
      </c>
      <c r="AS53" s="24"/>
      <c r="AT53" s="36" t="s">
        <v>114</v>
      </c>
      <c r="AU53" s="24" t="s">
        <v>115</v>
      </c>
      <c r="AV53" s="37" t="s">
        <v>235</v>
      </c>
      <c r="AW53" s="37" t="s">
        <v>245</v>
      </c>
      <c r="AX53" s="40">
        <v>7.1999999999999995E-2</v>
      </c>
      <c r="AY53" s="41">
        <v>0.36299999999999999</v>
      </c>
      <c r="AZ53" s="41">
        <v>0.83499999999999996</v>
      </c>
      <c r="BA53" s="41">
        <v>2.7080000000000002</v>
      </c>
      <c r="BB53" s="41">
        <v>5.5E-2</v>
      </c>
      <c r="BC53" s="41">
        <v>3.6999999999999998E-2</v>
      </c>
      <c r="BD53" s="41">
        <v>6.1269999999999998</v>
      </c>
      <c r="BE53" s="41">
        <v>4.6070000000000002</v>
      </c>
      <c r="BF53" s="41">
        <v>-2.5999999999999999E-2</v>
      </c>
      <c r="BG53" s="41">
        <v>74.519000000000005</v>
      </c>
      <c r="BH53" s="41">
        <v>10.220000000000001</v>
      </c>
      <c r="BI53" s="42">
        <v>99.516999999999996</v>
      </c>
    </row>
    <row r="54" spans="1:61" ht="15" customHeight="1">
      <c r="A54" t="s">
        <v>331</v>
      </c>
      <c r="B54" t="s">
        <v>254</v>
      </c>
      <c r="C54" t="s">
        <v>327</v>
      </c>
      <c r="D54" t="s">
        <v>328</v>
      </c>
      <c r="E54" s="64">
        <v>37.1496</v>
      </c>
      <c r="F54" s="63">
        <v>5.6599999999999998E-2</v>
      </c>
      <c r="G54" s="65" t="s">
        <v>329</v>
      </c>
      <c r="H54" s="64">
        <v>27.883900000000001</v>
      </c>
      <c r="I54" s="64">
        <v>33.200800000000001</v>
      </c>
      <c r="J54" s="63">
        <v>0.52900000000000003</v>
      </c>
      <c r="K54" s="63">
        <v>7.1000000000000004E-3</v>
      </c>
      <c r="L54" s="63">
        <v>0.34520000000000001</v>
      </c>
      <c r="M54" s="65">
        <f t="shared" si="5"/>
        <v>99.172200000000004</v>
      </c>
      <c r="N54" s="64">
        <f t="shared" si="1"/>
        <v>0.67973625444329189</v>
      </c>
      <c r="O54" s="66">
        <f t="shared" si="2"/>
        <v>299.55301871248673</v>
      </c>
      <c r="P54" s="66">
        <f t="shared" si="3"/>
        <v>4096.8454143054496</v>
      </c>
      <c r="Q54" s="66">
        <f t="shared" si="4"/>
        <v>55.791078146546532</v>
      </c>
      <c r="R54" s="64"/>
      <c r="S54" s="64">
        <v>1.0037925355031638</v>
      </c>
      <c r="T54" s="64">
        <v>1.3373513128845818</v>
      </c>
      <c r="U54" s="63">
        <v>1.8024177180635795E-3</v>
      </c>
      <c r="V54" s="64">
        <v>0.63010489405244663</v>
      </c>
      <c r="W54" s="63">
        <v>1.210689058243114E-2</v>
      </c>
      <c r="X54" s="63">
        <v>1.5432430547071235E-4</v>
      </c>
      <c r="Y54" s="63">
        <v>9.9938805916468844E-3</v>
      </c>
      <c r="Z54" s="102">
        <v>4</v>
      </c>
      <c r="AB54" s="36" t="s">
        <v>374</v>
      </c>
      <c r="AC54" s="24" t="s">
        <v>255</v>
      </c>
      <c r="AD54" s="37" t="s">
        <v>233</v>
      </c>
      <c r="AE54" s="89" t="s">
        <v>330</v>
      </c>
      <c r="AF54" s="37">
        <v>125</v>
      </c>
      <c r="AG54" s="38">
        <v>47.5593</v>
      </c>
      <c r="AH54" s="39">
        <v>33.673999999999999</v>
      </c>
      <c r="AI54" s="39">
        <v>2.0678000000000001</v>
      </c>
      <c r="AJ54" s="39">
        <v>0.1045</v>
      </c>
      <c r="AK54" s="39">
        <v>4.2000000000000003E-2</v>
      </c>
      <c r="AL54" s="39">
        <v>16.930800000000001</v>
      </c>
      <c r="AM54" s="39">
        <v>0.4032</v>
      </c>
      <c r="AN54" s="39">
        <v>1.06E-2</v>
      </c>
      <c r="AO54" s="39">
        <v>100.7921</v>
      </c>
      <c r="AP54" s="64">
        <v>0.81701842307299821</v>
      </c>
      <c r="AQ54" s="64">
        <v>0.18056833170035994</v>
      </c>
      <c r="AR54" s="97">
        <v>2.4132452266418291E-3</v>
      </c>
      <c r="AS54" s="24"/>
      <c r="AT54" s="36" t="s">
        <v>114</v>
      </c>
      <c r="AU54" s="24" t="s">
        <v>115</v>
      </c>
      <c r="AV54" s="37" t="s">
        <v>235</v>
      </c>
      <c r="AW54" s="37" t="s">
        <v>253</v>
      </c>
      <c r="AX54" s="40">
        <v>8.6999999999999994E-2</v>
      </c>
      <c r="AY54" s="41">
        <v>0.43</v>
      </c>
      <c r="AZ54" s="41">
        <v>0.82199999999999995</v>
      </c>
      <c r="BA54" s="41">
        <v>2.8319999999999999</v>
      </c>
      <c r="BB54" s="41">
        <v>0.06</v>
      </c>
      <c r="BC54" s="41">
        <v>4.1000000000000002E-2</v>
      </c>
      <c r="BD54" s="41">
        <v>7.1680000000000001</v>
      </c>
      <c r="BE54" s="41">
        <v>4.9969999999999999</v>
      </c>
      <c r="BF54" s="41">
        <v>7.0000000000000001E-3</v>
      </c>
      <c r="BG54" s="41">
        <v>75.882000000000005</v>
      </c>
      <c r="BH54" s="41">
        <v>7.5629999999999997</v>
      </c>
      <c r="BI54" s="42">
        <v>99.888999999999996</v>
      </c>
    </row>
    <row r="55" spans="1:61" ht="15" customHeight="1">
      <c r="A55" t="s">
        <v>331</v>
      </c>
      <c r="B55" t="s">
        <v>254</v>
      </c>
      <c r="C55" t="s">
        <v>330</v>
      </c>
      <c r="D55" t="s">
        <v>328</v>
      </c>
      <c r="E55" s="64">
        <v>38.043100000000003</v>
      </c>
      <c r="F55" s="63">
        <v>4.0899999999999999E-2</v>
      </c>
      <c r="G55" s="65" t="s">
        <v>329</v>
      </c>
      <c r="H55" s="64">
        <v>25.269400000000001</v>
      </c>
      <c r="I55" s="64">
        <v>35.958399999999997</v>
      </c>
      <c r="J55" s="63">
        <v>0.45689999999999997</v>
      </c>
      <c r="K55" s="63">
        <v>2.76E-2</v>
      </c>
      <c r="L55" s="63">
        <v>0.23019999999999999</v>
      </c>
      <c r="M55" s="65">
        <f t="shared" si="5"/>
        <v>100.02650000000001</v>
      </c>
      <c r="N55" s="64">
        <f t="shared" si="1"/>
        <v>0.71723837669252344</v>
      </c>
      <c r="O55" s="66">
        <f t="shared" si="2"/>
        <v>216.46145698481817</v>
      </c>
      <c r="P55" s="66">
        <f t="shared" si="3"/>
        <v>3538.4662945106993</v>
      </c>
      <c r="Q55" s="66">
        <f t="shared" si="4"/>
        <v>216.87799392178653</v>
      </c>
      <c r="R55" s="64"/>
      <c r="S55" s="64">
        <v>1.0040884474848593</v>
      </c>
      <c r="T55" s="64">
        <v>1.4148277543782171</v>
      </c>
      <c r="U55" s="63">
        <v>1.2722386244153883E-3</v>
      </c>
      <c r="V55" s="64">
        <v>0.55777689193555224</v>
      </c>
      <c r="W55" s="63">
        <v>1.0214199946828468E-2</v>
      </c>
      <c r="X55" s="63">
        <v>5.8599149947623956E-4</v>
      </c>
      <c r="Y55" s="63">
        <v>6.5099093335842699E-3</v>
      </c>
      <c r="Z55" s="102">
        <v>4</v>
      </c>
      <c r="AB55" s="36" t="s">
        <v>374</v>
      </c>
      <c r="AC55" s="24" t="s">
        <v>255</v>
      </c>
      <c r="AD55" s="37" t="s">
        <v>233</v>
      </c>
      <c r="AE55" s="89" t="s">
        <v>327</v>
      </c>
      <c r="AF55" s="37">
        <v>126</v>
      </c>
      <c r="AG55" s="38">
        <v>49.456200000000003</v>
      </c>
      <c r="AH55" s="39">
        <v>32.353499999999997</v>
      </c>
      <c r="AI55" s="39">
        <v>2.7526999999999999</v>
      </c>
      <c r="AJ55" s="39">
        <v>0.1368</v>
      </c>
      <c r="AK55" s="39">
        <v>5.3400000000000003E-2</v>
      </c>
      <c r="AL55" s="39">
        <v>15.786300000000001</v>
      </c>
      <c r="AM55" s="39">
        <v>0.56950000000000001</v>
      </c>
      <c r="AN55" s="39">
        <v>4.6699999999999998E-2</v>
      </c>
      <c r="AO55" s="39">
        <v>101.1551</v>
      </c>
      <c r="AP55" s="64">
        <v>0.75782277051345492</v>
      </c>
      <c r="AQ55" s="64">
        <v>0.23912493557024353</v>
      </c>
      <c r="AR55" s="97">
        <v>3.0522939163016975E-3</v>
      </c>
      <c r="AS55" s="24"/>
      <c r="AT55" s="36" t="s">
        <v>114</v>
      </c>
      <c r="AU55" s="24" t="s">
        <v>115</v>
      </c>
      <c r="AV55" s="37" t="s">
        <v>235</v>
      </c>
      <c r="AW55" s="37" t="s">
        <v>253</v>
      </c>
      <c r="AX55" s="40">
        <v>3.6999999999999998E-2</v>
      </c>
      <c r="AY55" s="41">
        <v>0.44700000000000001</v>
      </c>
      <c r="AZ55" s="41">
        <v>0.75700000000000001</v>
      </c>
      <c r="BA55" s="41">
        <v>3.089</v>
      </c>
      <c r="BB55" s="41">
        <v>0.06</v>
      </c>
      <c r="BC55" s="41">
        <v>2.1999999999999999E-2</v>
      </c>
      <c r="BD55" s="41">
        <v>7.5519999999999996</v>
      </c>
      <c r="BE55" s="41">
        <v>4.4950000000000001</v>
      </c>
      <c r="BF55" s="41">
        <v>2.5999999999999999E-2</v>
      </c>
      <c r="BG55" s="41">
        <v>74.641999999999996</v>
      </c>
      <c r="BH55" s="41">
        <v>8.49</v>
      </c>
      <c r="BI55" s="42">
        <v>99.616</v>
      </c>
    </row>
    <row r="56" spans="1:61" ht="15" customHeight="1">
      <c r="A56" t="s">
        <v>331</v>
      </c>
      <c r="B56" t="s">
        <v>254</v>
      </c>
      <c r="C56" t="s">
        <v>327</v>
      </c>
      <c r="D56" t="s">
        <v>328</v>
      </c>
      <c r="E56" s="64">
        <v>37.099800000000002</v>
      </c>
      <c r="F56" s="63">
        <v>0.14940000000000001</v>
      </c>
      <c r="G56" s="65" t="s">
        <v>329</v>
      </c>
      <c r="H56" s="64">
        <v>28.4772</v>
      </c>
      <c r="I56" s="64">
        <v>32.394500000000001</v>
      </c>
      <c r="J56" s="63">
        <v>0.53249999999999997</v>
      </c>
      <c r="K56" s="63">
        <v>-2.5000000000000001E-3</v>
      </c>
      <c r="L56" s="63">
        <v>0.37459999999999999</v>
      </c>
      <c r="M56" s="65">
        <f t="shared" si="5"/>
        <v>99.025500000000008</v>
      </c>
      <c r="N56" s="64">
        <f t="shared" si="1"/>
        <v>0.66972031920767094</v>
      </c>
      <c r="O56" s="66">
        <f t="shared" si="2"/>
        <v>790.69295045310116</v>
      </c>
      <c r="P56" s="66">
        <f t="shared" si="3"/>
        <v>4123.9511968197576</v>
      </c>
      <c r="Q56" s="66">
        <v>0</v>
      </c>
      <c r="R56" s="64"/>
      <c r="S56" s="64">
        <v>1.0066262065668801</v>
      </c>
      <c r="T56" s="64">
        <v>1.3103131073856589</v>
      </c>
      <c r="U56" s="63">
        <v>4.777453389388446E-3</v>
      </c>
      <c r="V56" s="64">
        <v>0.64619481062981499</v>
      </c>
      <c r="W56" s="63">
        <v>1.2237801425290042E-2</v>
      </c>
      <c r="X56" s="63">
        <v>-5.4566090059612727E-5</v>
      </c>
      <c r="Y56" s="63">
        <v>1.0890253431453088E-2</v>
      </c>
      <c r="Z56" s="102">
        <v>4</v>
      </c>
      <c r="AB56" s="36" t="s">
        <v>374</v>
      </c>
      <c r="AC56" s="24" t="s">
        <v>255</v>
      </c>
      <c r="AD56" s="37" t="s">
        <v>233</v>
      </c>
      <c r="AE56" s="89" t="s">
        <v>330</v>
      </c>
      <c r="AF56" s="37">
        <v>127</v>
      </c>
      <c r="AG56" s="38">
        <v>47.449800000000003</v>
      </c>
      <c r="AH56" s="39">
        <v>33.610300000000002</v>
      </c>
      <c r="AI56" s="39">
        <v>1.9987999999999999</v>
      </c>
      <c r="AJ56" s="39">
        <v>0.1137</v>
      </c>
      <c r="AK56" s="39">
        <v>3.85E-2</v>
      </c>
      <c r="AL56" s="39">
        <v>17.024799999999999</v>
      </c>
      <c r="AM56" s="39">
        <v>0.44479999999999997</v>
      </c>
      <c r="AN56" s="39">
        <v>7.8600000000000003E-2</v>
      </c>
      <c r="AO56" s="39">
        <v>100.75920000000001</v>
      </c>
      <c r="AP56" s="64">
        <v>0.82294558999012468</v>
      </c>
      <c r="AQ56" s="64">
        <v>0.17483852291395816</v>
      </c>
      <c r="AR56" s="97">
        <v>2.2158870959172296E-3</v>
      </c>
      <c r="AS56" s="24"/>
      <c r="AT56" s="36" t="s">
        <v>114</v>
      </c>
      <c r="AU56" s="24" t="s">
        <v>115</v>
      </c>
      <c r="AV56" s="37" t="s">
        <v>235</v>
      </c>
      <c r="AW56" s="37" t="s">
        <v>253</v>
      </c>
      <c r="AX56" s="40">
        <v>2.9000000000000001E-2</v>
      </c>
      <c r="AY56" s="41">
        <v>0.41899999999999998</v>
      </c>
      <c r="AZ56" s="41">
        <v>0.77400000000000002</v>
      </c>
      <c r="BA56" s="41">
        <v>3.1659999999999999</v>
      </c>
      <c r="BB56" s="41">
        <v>8.1000000000000003E-2</v>
      </c>
      <c r="BC56" s="41">
        <v>3.3000000000000002E-2</v>
      </c>
      <c r="BD56" s="41">
        <v>7.5</v>
      </c>
      <c r="BE56" s="41">
        <v>4.5540000000000003</v>
      </c>
      <c r="BF56" s="41">
        <v>5.0000000000000001E-3</v>
      </c>
      <c r="BG56" s="41">
        <v>74.262</v>
      </c>
      <c r="BH56" s="41">
        <v>8.7159999999999993</v>
      </c>
      <c r="BI56" s="42">
        <v>99.539000000000001</v>
      </c>
    </row>
    <row r="57" spans="1:61" ht="15" customHeight="1">
      <c r="A57" t="s">
        <v>331</v>
      </c>
      <c r="B57" t="s">
        <v>254</v>
      </c>
      <c r="C57" t="s">
        <v>330</v>
      </c>
      <c r="D57" t="s">
        <v>328</v>
      </c>
      <c r="E57" s="64">
        <v>38.2881</v>
      </c>
      <c r="F57" s="63">
        <v>4.5499999999999999E-2</v>
      </c>
      <c r="G57" s="65" t="s">
        <v>329</v>
      </c>
      <c r="H57" s="64">
        <v>22.0825</v>
      </c>
      <c r="I57" s="64">
        <v>38.390700000000002</v>
      </c>
      <c r="J57" s="63">
        <v>0.37509999999999999</v>
      </c>
      <c r="K57" s="63">
        <v>3.9399999999999998E-2</v>
      </c>
      <c r="L57" s="63">
        <v>0.21279999999999999</v>
      </c>
      <c r="M57" s="65">
        <f t="shared" si="5"/>
        <v>99.434100000000015</v>
      </c>
      <c r="N57" s="64">
        <f t="shared" si="1"/>
        <v>0.75603544157234659</v>
      </c>
      <c r="O57" s="66">
        <f t="shared" si="2"/>
        <v>240.80675532540897</v>
      </c>
      <c r="P57" s="66">
        <f t="shared" si="3"/>
        <v>2904.965434604866</v>
      </c>
      <c r="Q57" s="66">
        <f t="shared" ref="Q57:Q86" si="6">K57*58.693/(58.693+16)*10000</f>
        <v>309.60119422168071</v>
      </c>
      <c r="R57" s="64"/>
      <c r="S57" s="64">
        <v>1.0014333005439162</v>
      </c>
      <c r="T57" s="64">
        <v>1.4968951603091196</v>
      </c>
      <c r="U57" s="63">
        <v>1.4025514671658771E-3</v>
      </c>
      <c r="V57" s="64">
        <v>0.48303207325547082</v>
      </c>
      <c r="W57" s="63">
        <v>8.3098350471140208E-3</v>
      </c>
      <c r="X57" s="63">
        <v>8.2897340472571734E-4</v>
      </c>
      <c r="Y57" s="63">
        <v>5.9635296949884162E-3</v>
      </c>
      <c r="Z57" s="102">
        <v>4</v>
      </c>
      <c r="AB57" s="36" t="s">
        <v>374</v>
      </c>
      <c r="AC57" s="24" t="s">
        <v>255</v>
      </c>
      <c r="AD57" s="37" t="s">
        <v>233</v>
      </c>
      <c r="AE57" s="89" t="s">
        <v>327</v>
      </c>
      <c r="AF57" s="37">
        <v>128</v>
      </c>
      <c r="AG57" s="38">
        <v>50.987299999999998</v>
      </c>
      <c r="AH57" s="39">
        <v>30.368099999999998</v>
      </c>
      <c r="AI57" s="39">
        <v>3.5508999999999999</v>
      </c>
      <c r="AJ57" s="39">
        <v>0.17299999999999999</v>
      </c>
      <c r="AK57" s="39">
        <v>7.3599999999999999E-2</v>
      </c>
      <c r="AL57" s="39">
        <v>14.0291</v>
      </c>
      <c r="AM57" s="39">
        <v>0.67749999999999999</v>
      </c>
      <c r="AN57" s="39">
        <v>4.4499999999999998E-2</v>
      </c>
      <c r="AO57" s="39">
        <v>99.9041</v>
      </c>
      <c r="AP57" s="64">
        <v>0.68293431677053462</v>
      </c>
      <c r="AQ57" s="64">
        <v>0.3127996450794871</v>
      </c>
      <c r="AR57" s="97">
        <v>4.2660381499783811E-3</v>
      </c>
      <c r="AS57" s="24"/>
      <c r="AT57" s="36" t="s">
        <v>114</v>
      </c>
      <c r="AU57" s="24" t="s">
        <v>115</v>
      </c>
      <c r="AV57" s="37" t="s">
        <v>235</v>
      </c>
      <c r="AW57" s="37" t="s">
        <v>253</v>
      </c>
      <c r="AX57" s="40">
        <v>0.42499999999999999</v>
      </c>
      <c r="AY57" s="41">
        <v>0.28299999999999997</v>
      </c>
      <c r="AZ57" s="41">
        <v>0.82299999999999995</v>
      </c>
      <c r="BA57" s="41">
        <v>2.8849999999999998</v>
      </c>
      <c r="BB57" s="41">
        <v>8.6999999999999994E-2</v>
      </c>
      <c r="BC57" s="41">
        <v>6.0999999999999999E-2</v>
      </c>
      <c r="BD57" s="41">
        <v>7.8490000000000002</v>
      </c>
      <c r="BE57" s="41">
        <v>6.4509999999999996</v>
      </c>
      <c r="BF57" s="41">
        <v>-0.01</v>
      </c>
      <c r="BG57" s="41">
        <v>70.716999999999999</v>
      </c>
      <c r="BH57" s="41">
        <v>11.708</v>
      </c>
      <c r="BI57" s="42">
        <v>101.28</v>
      </c>
    </row>
    <row r="58" spans="1:61" ht="15" customHeight="1">
      <c r="A58" t="s">
        <v>331</v>
      </c>
      <c r="B58" t="s">
        <v>254</v>
      </c>
      <c r="C58" t="s">
        <v>327</v>
      </c>
      <c r="D58" t="s">
        <v>328</v>
      </c>
      <c r="E58" s="64">
        <v>36.990600000000001</v>
      </c>
      <c r="F58" s="63">
        <v>7.3099999999999998E-2</v>
      </c>
      <c r="G58" s="65" t="s">
        <v>329</v>
      </c>
      <c r="H58" s="64">
        <v>27.419799999999999</v>
      </c>
      <c r="I58" s="64">
        <v>33.479300000000002</v>
      </c>
      <c r="J58" s="63">
        <v>0.49830000000000002</v>
      </c>
      <c r="K58" s="63">
        <v>2.6499999999999999E-2</v>
      </c>
      <c r="L58" s="63">
        <v>0.33040000000000003</v>
      </c>
      <c r="M58" s="65">
        <f t="shared" si="5"/>
        <v>98.817999999999984</v>
      </c>
      <c r="N58" s="64">
        <f t="shared" si="1"/>
        <v>0.68518364904996676</v>
      </c>
      <c r="O58" s="66">
        <f t="shared" si="2"/>
        <v>386.87854536895367</v>
      </c>
      <c r="P58" s="66">
        <f t="shared" si="3"/>
        <v>3859.0889791085174</v>
      </c>
      <c r="Q58" s="66">
        <f t="shared" si="6"/>
        <v>208.23430575823701</v>
      </c>
      <c r="R58" s="64"/>
      <c r="S58" s="64">
        <v>1.0014448727697192</v>
      </c>
      <c r="T58" s="64">
        <v>1.3511985814388716</v>
      </c>
      <c r="U58" s="63">
        <v>2.3323957716801591E-3</v>
      </c>
      <c r="V58" s="64">
        <v>0.62082539098422973</v>
      </c>
      <c r="W58" s="63">
        <v>1.1426512111905061E-2</v>
      </c>
      <c r="X58" s="63">
        <v>5.7712210374065854E-4</v>
      </c>
      <c r="Y58" s="63">
        <v>9.5840541642935439E-3</v>
      </c>
      <c r="Z58" s="102">
        <v>4</v>
      </c>
      <c r="AB58" s="36" t="s">
        <v>374</v>
      </c>
      <c r="AC58" s="24" t="s">
        <v>255</v>
      </c>
      <c r="AD58" s="37" t="s">
        <v>233</v>
      </c>
      <c r="AE58" s="89" t="s">
        <v>330</v>
      </c>
      <c r="AF58" s="37">
        <v>129</v>
      </c>
      <c r="AG58" s="38">
        <v>47.994900000000001</v>
      </c>
      <c r="AH58" s="39">
        <v>33.467399999999998</v>
      </c>
      <c r="AI58" s="39">
        <v>1.9534</v>
      </c>
      <c r="AJ58" s="39">
        <v>0.1164</v>
      </c>
      <c r="AK58" s="39">
        <v>6.6400000000000001E-2</v>
      </c>
      <c r="AL58" s="39">
        <v>16.737300000000001</v>
      </c>
      <c r="AM58" s="39">
        <v>0.53779999999999994</v>
      </c>
      <c r="AN58" s="39">
        <v>3.4000000000000002E-2</v>
      </c>
      <c r="AO58" s="39">
        <v>100.9075</v>
      </c>
      <c r="AP58" s="64">
        <v>0.82242314587452858</v>
      </c>
      <c r="AQ58" s="64">
        <v>0.17369199031494262</v>
      </c>
      <c r="AR58" s="97">
        <v>3.8848638105288867E-3</v>
      </c>
      <c r="AS58" s="24"/>
      <c r="AT58" s="36" t="s">
        <v>114</v>
      </c>
      <c r="AU58" s="24" t="s">
        <v>115</v>
      </c>
      <c r="AV58" s="37" t="s">
        <v>235</v>
      </c>
      <c r="AW58" s="37" t="s">
        <v>256</v>
      </c>
      <c r="AX58" s="40">
        <v>8.5000000000000006E-2</v>
      </c>
      <c r="AY58" s="41">
        <v>0.41699999999999998</v>
      </c>
      <c r="AZ58" s="41">
        <v>0.96699999999999997</v>
      </c>
      <c r="BA58" s="41">
        <v>1.8080000000000001</v>
      </c>
      <c r="BB58" s="41">
        <v>9.8000000000000004E-2</v>
      </c>
      <c r="BC58" s="41">
        <v>6.4000000000000001E-2</v>
      </c>
      <c r="BD58" s="41">
        <v>4.4400000000000004</v>
      </c>
      <c r="BE58" s="41">
        <v>4.3019999999999996</v>
      </c>
      <c r="BF58" s="41">
        <v>-4.0000000000000001E-3</v>
      </c>
      <c r="BG58" s="41">
        <v>76.02</v>
      </c>
      <c r="BH58" s="41">
        <v>11.545</v>
      </c>
      <c r="BI58" s="42">
        <v>99.741</v>
      </c>
    </row>
    <row r="59" spans="1:61" ht="15" customHeight="1">
      <c r="A59" t="s">
        <v>331</v>
      </c>
      <c r="B59" t="s">
        <v>254</v>
      </c>
      <c r="C59" t="s">
        <v>330</v>
      </c>
      <c r="D59" t="s">
        <v>328</v>
      </c>
      <c r="E59" s="64">
        <v>38.777799999999999</v>
      </c>
      <c r="F59" s="63">
        <v>5.3600000000000002E-2</v>
      </c>
      <c r="G59" s="65" t="s">
        <v>329</v>
      </c>
      <c r="H59" s="64">
        <v>19.068200000000001</v>
      </c>
      <c r="I59" s="64">
        <v>40.866700000000002</v>
      </c>
      <c r="J59" s="63">
        <v>0.31879999999999997</v>
      </c>
      <c r="K59" s="63">
        <v>0.1115</v>
      </c>
      <c r="L59" s="63">
        <v>0.16589999999999999</v>
      </c>
      <c r="M59" s="65">
        <f t="shared" si="5"/>
        <v>99.362499999999997</v>
      </c>
      <c r="N59" s="64">
        <f t="shared" si="1"/>
        <v>0.79254404252720823</v>
      </c>
      <c r="O59" s="66">
        <f t="shared" si="2"/>
        <v>283.67565022949276</v>
      </c>
      <c r="P59" s="66">
        <f t="shared" si="3"/>
        <v>2468.9495615889932</v>
      </c>
      <c r="Q59" s="66">
        <f t="shared" si="6"/>
        <v>876.15566385069553</v>
      </c>
      <c r="R59" s="64"/>
      <c r="S59" s="64">
        <v>1.0003482832254942</v>
      </c>
      <c r="T59" s="64">
        <v>1.5716099672396771</v>
      </c>
      <c r="U59" s="63">
        <v>1.629603884835978E-3</v>
      </c>
      <c r="V59" s="64">
        <v>0.41138388913736251</v>
      </c>
      <c r="W59" s="63">
        <v>6.9658401313230159E-3</v>
      </c>
      <c r="X59" s="63">
        <v>2.3138174639941392E-3</v>
      </c>
      <c r="Y59" s="63">
        <v>4.5855137494017614E-3</v>
      </c>
      <c r="Z59" s="102">
        <v>4</v>
      </c>
      <c r="AB59" s="36" t="s">
        <v>374</v>
      </c>
      <c r="AC59" s="24" t="s">
        <v>255</v>
      </c>
      <c r="AD59" s="37" t="s">
        <v>233</v>
      </c>
      <c r="AE59" s="89" t="s">
        <v>330</v>
      </c>
      <c r="AF59" s="37">
        <v>131</v>
      </c>
      <c r="AG59" s="38">
        <v>49.028100000000002</v>
      </c>
      <c r="AH59" s="39">
        <v>31.302600000000002</v>
      </c>
      <c r="AI59" s="39">
        <v>2.9792999999999998</v>
      </c>
      <c r="AJ59" s="39">
        <v>0.1353</v>
      </c>
      <c r="AK59" s="39">
        <v>6.5199999999999994E-2</v>
      </c>
      <c r="AL59" s="39">
        <v>15.271699999999999</v>
      </c>
      <c r="AM59" s="39">
        <v>0.71089999999999998</v>
      </c>
      <c r="AN59" s="39">
        <v>5.5199999999999999E-2</v>
      </c>
      <c r="AO59" s="39">
        <v>99.548400000000001</v>
      </c>
      <c r="AP59" s="64">
        <v>0.73631819291851353</v>
      </c>
      <c r="AQ59" s="64">
        <v>0.25993877509797608</v>
      </c>
      <c r="AR59" s="97">
        <v>3.7430319835102988E-3</v>
      </c>
      <c r="AS59" s="24"/>
      <c r="AT59" s="36" t="s">
        <v>114</v>
      </c>
      <c r="AU59" s="24" t="s">
        <v>115</v>
      </c>
      <c r="AV59" s="37" t="s">
        <v>235</v>
      </c>
      <c r="AW59" s="37" t="s">
        <v>257</v>
      </c>
      <c r="AX59" s="40">
        <v>9.7000000000000003E-2</v>
      </c>
      <c r="AY59" s="41">
        <v>0.46</v>
      </c>
      <c r="AZ59" s="41">
        <v>1.052</v>
      </c>
      <c r="BA59" s="41">
        <v>2.1669999999999998</v>
      </c>
      <c r="BB59" s="41">
        <v>0.11899999999999999</v>
      </c>
      <c r="BC59" s="41">
        <v>5.5E-2</v>
      </c>
      <c r="BD59" s="41">
        <v>4.5529999999999999</v>
      </c>
      <c r="BE59" s="41">
        <v>5.9870000000000001</v>
      </c>
      <c r="BF59" s="41">
        <v>-1.0999999999999999E-2</v>
      </c>
      <c r="BG59" s="41">
        <v>77.094999999999999</v>
      </c>
      <c r="BH59" s="41">
        <v>8.4019999999999992</v>
      </c>
      <c r="BI59" s="42">
        <v>99.975999999999999</v>
      </c>
    </row>
    <row r="60" spans="1:61" ht="15" customHeight="1">
      <c r="A60" t="s">
        <v>331</v>
      </c>
      <c r="B60" t="s">
        <v>254</v>
      </c>
      <c r="C60" t="s">
        <v>327</v>
      </c>
      <c r="D60" t="s">
        <v>328</v>
      </c>
      <c r="E60" s="64">
        <v>39.123100000000001</v>
      </c>
      <c r="F60" s="63">
        <v>3.78E-2</v>
      </c>
      <c r="G60" s="65" t="s">
        <v>329</v>
      </c>
      <c r="H60" s="64">
        <v>19.595199999999998</v>
      </c>
      <c r="I60" s="64">
        <v>41.1678</v>
      </c>
      <c r="J60" s="63">
        <v>0.30349999999999999</v>
      </c>
      <c r="K60" s="63">
        <v>0.1008</v>
      </c>
      <c r="L60" s="63">
        <v>0.1918</v>
      </c>
      <c r="M60" s="65">
        <f t="shared" si="5"/>
        <v>100.52000000000001</v>
      </c>
      <c r="N60" s="64">
        <f t="shared" si="1"/>
        <v>0.7892494541713494</v>
      </c>
      <c r="O60" s="66">
        <f t="shared" si="2"/>
        <v>200.05484288572438</v>
      </c>
      <c r="P60" s="66">
        <f t="shared" si="3"/>
        <v>2350.4585694550169</v>
      </c>
      <c r="Q60" s="66">
        <f t="shared" si="6"/>
        <v>792.07615171435066</v>
      </c>
      <c r="R60" s="64"/>
      <c r="S60" s="64">
        <v>0.99921301983737065</v>
      </c>
      <c r="T60" s="64">
        <v>1.5674353013827089</v>
      </c>
      <c r="U60" s="63">
        <v>1.1377997167220176E-3</v>
      </c>
      <c r="V60" s="64">
        <v>0.41854681504256525</v>
      </c>
      <c r="W60" s="63">
        <v>6.5655429323517233E-3</v>
      </c>
      <c r="X60" s="63">
        <v>2.0709590870334805E-3</v>
      </c>
      <c r="Y60" s="63">
        <v>5.2486423055157962E-3</v>
      </c>
      <c r="Z60" s="102">
        <v>4</v>
      </c>
      <c r="AB60" s="36" t="s">
        <v>374</v>
      </c>
      <c r="AC60" s="24" t="s">
        <v>255</v>
      </c>
      <c r="AD60" s="37" t="s">
        <v>233</v>
      </c>
      <c r="AE60" s="89" t="s">
        <v>330</v>
      </c>
      <c r="AF60" s="37">
        <v>137</v>
      </c>
      <c r="AG60" s="38">
        <v>47.642299999999999</v>
      </c>
      <c r="AH60" s="39">
        <v>33.125799999999998</v>
      </c>
      <c r="AI60" s="39">
        <v>2.2658</v>
      </c>
      <c r="AJ60" s="39">
        <v>0.1062</v>
      </c>
      <c r="AK60" s="39">
        <v>3.73E-2</v>
      </c>
      <c r="AL60" s="39">
        <v>16.833100000000002</v>
      </c>
      <c r="AM60" s="39">
        <v>0.43020000000000003</v>
      </c>
      <c r="AN60" s="39">
        <v>1.7000000000000001E-2</v>
      </c>
      <c r="AO60" s="39">
        <v>100.4576</v>
      </c>
      <c r="AP60" s="64">
        <v>0.80242953705460784</v>
      </c>
      <c r="AQ60" s="64">
        <v>0.19545332366367216</v>
      </c>
      <c r="AR60" s="97">
        <v>2.1171392817199925E-3</v>
      </c>
      <c r="AS60" s="24"/>
      <c r="AT60" s="36" t="s">
        <v>114</v>
      </c>
      <c r="AU60" s="24" t="s">
        <v>115</v>
      </c>
      <c r="AV60" s="37" t="s">
        <v>235</v>
      </c>
      <c r="AW60" s="37" t="s">
        <v>258</v>
      </c>
      <c r="AX60" s="40">
        <v>8.3000000000000004E-2</v>
      </c>
      <c r="AY60" s="41">
        <v>0.33600000000000002</v>
      </c>
      <c r="AZ60" s="41">
        <v>0.81</v>
      </c>
      <c r="BA60" s="41">
        <v>3.11</v>
      </c>
      <c r="BB60" s="41">
        <v>0.14299999999999999</v>
      </c>
      <c r="BC60" s="41">
        <v>0.02</v>
      </c>
      <c r="BD60" s="41">
        <v>7.8369999999999997</v>
      </c>
      <c r="BE60" s="41">
        <v>4.5810000000000004</v>
      </c>
      <c r="BF60" s="41">
        <v>-6.0000000000000001E-3</v>
      </c>
      <c r="BG60" s="41">
        <v>74.843000000000004</v>
      </c>
      <c r="BH60" s="41">
        <v>8.0559999999999992</v>
      </c>
      <c r="BI60" s="42">
        <v>99.811999999999998</v>
      </c>
    </row>
    <row r="61" spans="1:61" ht="15" customHeight="1">
      <c r="A61" t="s">
        <v>331</v>
      </c>
      <c r="B61" t="s">
        <v>254</v>
      </c>
      <c r="C61" t="s">
        <v>330</v>
      </c>
      <c r="D61" t="s">
        <v>328</v>
      </c>
      <c r="E61" s="64">
        <v>38.8003</v>
      </c>
      <c r="F61" s="63">
        <v>2.1999999999999999E-2</v>
      </c>
      <c r="G61" s="65" t="s">
        <v>329</v>
      </c>
      <c r="H61" s="64">
        <v>19.6998</v>
      </c>
      <c r="I61" s="64">
        <v>40.632199999999997</v>
      </c>
      <c r="J61" s="63">
        <v>0.29199999999999998</v>
      </c>
      <c r="K61" s="63">
        <v>8.2199999999999995E-2</v>
      </c>
      <c r="L61" s="63">
        <v>0.1678</v>
      </c>
      <c r="M61" s="65">
        <f t="shared" si="5"/>
        <v>99.696299999999994</v>
      </c>
      <c r="N61" s="64">
        <f t="shared" si="1"/>
        <v>0.78616934690871898</v>
      </c>
      <c r="O61" s="66">
        <f t="shared" si="2"/>
        <v>116.43403554195598</v>
      </c>
      <c r="P61" s="66">
        <f t="shared" si="3"/>
        <v>2261.3967126222901</v>
      </c>
      <c r="Q61" s="66">
        <f t="shared" si="6"/>
        <v>645.9192427670597</v>
      </c>
      <c r="R61" s="64"/>
      <c r="S61" s="64">
        <v>1.0001318952372267</v>
      </c>
      <c r="T61" s="64">
        <v>1.5613478573258583</v>
      </c>
      <c r="U61" s="63">
        <v>6.683347945544779E-4</v>
      </c>
      <c r="V61" s="64">
        <v>0.4246719022401988</v>
      </c>
      <c r="W61" s="63">
        <v>6.3751758852321145E-3</v>
      </c>
      <c r="X61" s="63">
        <v>1.7044339420690872E-3</v>
      </c>
      <c r="Y61" s="63">
        <v>4.6343379403564824E-3</v>
      </c>
      <c r="Z61" s="102">
        <v>4</v>
      </c>
      <c r="AB61" s="36" t="s">
        <v>374</v>
      </c>
      <c r="AC61" s="24" t="s">
        <v>255</v>
      </c>
      <c r="AD61" s="37" t="s">
        <v>233</v>
      </c>
      <c r="AE61" s="89" t="s">
        <v>327</v>
      </c>
      <c r="AF61" s="37">
        <v>138</v>
      </c>
      <c r="AG61" s="38">
        <v>51.165900000000001</v>
      </c>
      <c r="AH61" s="39">
        <v>30.568200000000001</v>
      </c>
      <c r="AI61" s="39">
        <v>3.5771000000000002</v>
      </c>
      <c r="AJ61" s="39">
        <v>0.14749999999999999</v>
      </c>
      <c r="AK61" s="39">
        <v>6.9099999999999995E-2</v>
      </c>
      <c r="AL61" s="39">
        <v>13.9901</v>
      </c>
      <c r="AM61" s="39">
        <v>0.77829999999999999</v>
      </c>
      <c r="AN61" s="39">
        <v>5.9299999999999999E-2</v>
      </c>
      <c r="AO61" s="39">
        <v>100.3554</v>
      </c>
      <c r="AP61" s="64">
        <v>0.68093460288843111</v>
      </c>
      <c r="AQ61" s="64">
        <v>0.3150607852620988</v>
      </c>
      <c r="AR61" s="97">
        <v>4.0046118494700342E-3</v>
      </c>
      <c r="AS61" s="24"/>
      <c r="AT61" s="36" t="s">
        <v>259</v>
      </c>
      <c r="AU61" s="24" t="s">
        <v>160</v>
      </c>
      <c r="AV61" s="37" t="s">
        <v>235</v>
      </c>
      <c r="AW61" s="37" t="s">
        <v>260</v>
      </c>
      <c r="AX61" s="40">
        <v>0.52900000000000003</v>
      </c>
      <c r="AY61" s="41">
        <v>0.53700000000000003</v>
      </c>
      <c r="AZ61" s="41">
        <v>0.63700000000000001</v>
      </c>
      <c r="BA61" s="41">
        <v>2.72</v>
      </c>
      <c r="BB61" s="41">
        <v>-1.4999999999999999E-2</v>
      </c>
      <c r="BC61" s="41">
        <v>0.13900000000000001</v>
      </c>
      <c r="BD61" s="41">
        <v>2.371</v>
      </c>
      <c r="BE61" s="41">
        <v>4.9329999999999998</v>
      </c>
      <c r="BF61" s="41">
        <v>-0.03</v>
      </c>
      <c r="BG61" s="41">
        <v>76.504999999999995</v>
      </c>
      <c r="BH61" s="41">
        <v>11.362</v>
      </c>
      <c r="BI61" s="42">
        <v>99.69</v>
      </c>
    </row>
    <row r="62" spans="1:61" ht="15" customHeight="1">
      <c r="A62" t="s">
        <v>331</v>
      </c>
      <c r="B62" t="s">
        <v>254</v>
      </c>
      <c r="C62" t="s">
        <v>327</v>
      </c>
      <c r="D62" t="s">
        <v>328</v>
      </c>
      <c r="E62" s="64">
        <v>38.724600000000002</v>
      </c>
      <c r="F62" s="63">
        <v>4.1099999999999998E-2</v>
      </c>
      <c r="G62" s="65" t="s">
        <v>329</v>
      </c>
      <c r="H62" s="64">
        <v>22.1495</v>
      </c>
      <c r="I62" s="64">
        <v>38.669600000000003</v>
      </c>
      <c r="J62" s="63">
        <v>0.35799999999999998</v>
      </c>
      <c r="K62" s="63">
        <v>6.3200000000000006E-2</v>
      </c>
      <c r="L62" s="63">
        <v>0.26469999999999999</v>
      </c>
      <c r="M62" s="65">
        <f t="shared" si="5"/>
        <v>100.27070000000001</v>
      </c>
      <c r="N62" s="64">
        <f t="shared" si="1"/>
        <v>0.7568109438639764</v>
      </c>
      <c r="O62" s="66">
        <f t="shared" si="2"/>
        <v>217.51994821701774</v>
      </c>
      <c r="P62" s="66">
        <f t="shared" si="3"/>
        <v>2772.5343257492459</v>
      </c>
      <c r="Q62" s="66">
        <f t="shared" si="6"/>
        <v>496.61917448756918</v>
      </c>
      <c r="R62" s="64"/>
      <c r="S62" s="64">
        <v>1.0036797798323014</v>
      </c>
      <c r="T62" s="64">
        <v>1.4941185379867576</v>
      </c>
      <c r="U62" s="63">
        <v>1.255449514850817E-3</v>
      </c>
      <c r="V62" s="64">
        <v>0.48011102370322145</v>
      </c>
      <c r="W62" s="63">
        <v>7.8592008296585643E-3</v>
      </c>
      <c r="X62" s="63">
        <v>1.3176846151069243E-3</v>
      </c>
      <c r="Y62" s="63">
        <v>7.3508189283770092E-3</v>
      </c>
      <c r="Z62" s="102">
        <v>4</v>
      </c>
      <c r="AB62" s="36" t="s">
        <v>374</v>
      </c>
      <c r="AC62" s="24" t="s">
        <v>255</v>
      </c>
      <c r="AD62" s="37" t="s">
        <v>233</v>
      </c>
      <c r="AE62" s="89" t="s">
        <v>330</v>
      </c>
      <c r="AF62" s="37">
        <v>139</v>
      </c>
      <c r="AG62" s="38">
        <v>48.6267</v>
      </c>
      <c r="AH62" s="39">
        <v>32.707900000000002</v>
      </c>
      <c r="AI62" s="39">
        <v>2.4727000000000001</v>
      </c>
      <c r="AJ62" s="39">
        <v>0.1041</v>
      </c>
      <c r="AK62" s="39">
        <v>2.8899999999999999E-2</v>
      </c>
      <c r="AL62" s="39">
        <v>16.332799999999999</v>
      </c>
      <c r="AM62" s="39">
        <v>0.40450000000000003</v>
      </c>
      <c r="AN62" s="39">
        <v>1.7000000000000001E-2</v>
      </c>
      <c r="AO62" s="39">
        <v>100.69459999999999</v>
      </c>
      <c r="AP62" s="64">
        <v>0.78365710383874532</v>
      </c>
      <c r="AQ62" s="64">
        <v>0.21469184295511065</v>
      </c>
      <c r="AR62" s="97">
        <v>1.6510532061439604E-3</v>
      </c>
      <c r="AS62" s="24"/>
      <c r="AT62" s="36" t="s">
        <v>259</v>
      </c>
      <c r="AU62" s="24" t="s">
        <v>160</v>
      </c>
      <c r="AV62" s="37" t="s">
        <v>235</v>
      </c>
      <c r="AW62" s="37" t="s">
        <v>260</v>
      </c>
      <c r="AX62" s="40">
        <v>8.4000000000000005E-2</v>
      </c>
      <c r="AY62" s="41">
        <v>0.51300000000000001</v>
      </c>
      <c r="AZ62" s="41">
        <v>0.74199999999999999</v>
      </c>
      <c r="BA62" s="41">
        <v>3.3679999999999999</v>
      </c>
      <c r="BB62" s="41">
        <v>7.0000000000000001E-3</v>
      </c>
      <c r="BC62" s="41">
        <v>6.7000000000000004E-2</v>
      </c>
      <c r="BD62" s="41">
        <v>2.4790000000000001</v>
      </c>
      <c r="BE62" s="41">
        <v>4.0419999999999998</v>
      </c>
      <c r="BF62" s="41">
        <v>-1.0999999999999999E-2</v>
      </c>
      <c r="BG62" s="41">
        <v>76.23</v>
      </c>
      <c r="BH62" s="41">
        <v>11.526999999999999</v>
      </c>
      <c r="BI62" s="42">
        <v>99.048000000000002</v>
      </c>
    </row>
    <row r="63" spans="1:61" ht="15" customHeight="1">
      <c r="A63" t="s">
        <v>331</v>
      </c>
      <c r="B63" t="s">
        <v>254</v>
      </c>
      <c r="C63" t="s">
        <v>327</v>
      </c>
      <c r="D63" t="s">
        <v>328</v>
      </c>
      <c r="E63" s="64">
        <v>38.645600000000002</v>
      </c>
      <c r="F63" s="63">
        <v>5.2900000000000003E-2</v>
      </c>
      <c r="G63" s="65" t="s">
        <v>329</v>
      </c>
      <c r="H63" s="64">
        <v>22.621200000000002</v>
      </c>
      <c r="I63" s="64">
        <v>38.402500000000003</v>
      </c>
      <c r="J63" s="63">
        <v>0.3765</v>
      </c>
      <c r="K63" s="63">
        <v>1.78E-2</v>
      </c>
      <c r="L63" s="63">
        <v>0.26319999999999999</v>
      </c>
      <c r="M63" s="65">
        <f t="shared" si="5"/>
        <v>100.3797</v>
      </c>
      <c r="N63" s="64">
        <f t="shared" si="1"/>
        <v>0.7516199041068542</v>
      </c>
      <c r="O63" s="66">
        <f t="shared" si="2"/>
        <v>279.97093091679415</v>
      </c>
      <c r="P63" s="66">
        <f t="shared" si="3"/>
        <v>2915.80774761059</v>
      </c>
      <c r="Q63" s="66">
        <f t="shared" si="6"/>
        <v>139.8705902828913</v>
      </c>
      <c r="R63" s="64"/>
      <c r="S63" s="64">
        <v>1.0026931301716584</v>
      </c>
      <c r="T63" s="64">
        <v>1.4853699132763116</v>
      </c>
      <c r="U63" s="63">
        <v>1.6176063903558841E-3</v>
      </c>
      <c r="V63" s="64">
        <v>0.49085491147918575</v>
      </c>
      <c r="W63" s="63">
        <v>8.2740871527342587E-3</v>
      </c>
      <c r="X63" s="63">
        <v>3.7151311519149232E-4</v>
      </c>
      <c r="Y63" s="63">
        <v>7.3169050477255686E-3</v>
      </c>
      <c r="Z63" s="102">
        <v>4</v>
      </c>
      <c r="AB63" s="36" t="s">
        <v>374</v>
      </c>
      <c r="AC63" s="24" t="s">
        <v>255</v>
      </c>
      <c r="AD63" s="37" t="s">
        <v>233</v>
      </c>
      <c r="AE63" s="89" t="s">
        <v>327</v>
      </c>
      <c r="AF63" s="37">
        <v>140</v>
      </c>
      <c r="AG63" s="38">
        <v>51.029699999999998</v>
      </c>
      <c r="AH63" s="39">
        <v>30.971900000000002</v>
      </c>
      <c r="AI63" s="39">
        <v>3.4754999999999998</v>
      </c>
      <c r="AJ63" s="39">
        <v>0.13420000000000001</v>
      </c>
      <c r="AK63" s="39">
        <v>7.7399999999999997E-2</v>
      </c>
      <c r="AL63" s="39">
        <v>14.353400000000001</v>
      </c>
      <c r="AM63" s="39">
        <v>0.62909999999999999</v>
      </c>
      <c r="AN63" s="39">
        <v>1.7000000000000001E-2</v>
      </c>
      <c r="AO63" s="39">
        <v>100.68810000000001</v>
      </c>
      <c r="AP63" s="64">
        <v>0.6922382904568759</v>
      </c>
      <c r="AQ63" s="64">
        <v>0.30331703888299816</v>
      </c>
      <c r="AR63" s="97">
        <v>4.4446706601260627E-3</v>
      </c>
      <c r="AS63" s="24"/>
      <c r="AT63" s="36" t="s">
        <v>259</v>
      </c>
      <c r="AU63" s="24" t="s">
        <v>160</v>
      </c>
      <c r="AV63" s="37" t="s">
        <v>235</v>
      </c>
      <c r="AW63" s="37" t="s">
        <v>262</v>
      </c>
      <c r="AX63" s="40">
        <v>0.11899999999999999</v>
      </c>
      <c r="AY63" s="41">
        <v>0.51700000000000002</v>
      </c>
      <c r="AZ63" s="41">
        <v>0.65900000000000003</v>
      </c>
      <c r="BA63" s="41">
        <v>3.3460000000000001</v>
      </c>
      <c r="BB63" s="41">
        <v>7.0000000000000001E-3</v>
      </c>
      <c r="BC63" s="41">
        <v>9.6000000000000002E-2</v>
      </c>
      <c r="BD63" s="41">
        <v>2.3079999999999998</v>
      </c>
      <c r="BE63" s="41">
        <v>5.0860000000000003</v>
      </c>
      <c r="BF63" s="41">
        <v>-3.3000000000000002E-2</v>
      </c>
      <c r="BG63" s="41">
        <v>75.382999999999996</v>
      </c>
      <c r="BH63" s="41">
        <v>11.832000000000001</v>
      </c>
      <c r="BI63" s="42">
        <v>99.320999999999998</v>
      </c>
    </row>
    <row r="64" spans="1:61" ht="15" customHeight="1">
      <c r="A64" t="s">
        <v>331</v>
      </c>
      <c r="B64" t="s">
        <v>254</v>
      </c>
      <c r="C64" t="s">
        <v>330</v>
      </c>
      <c r="D64" t="s">
        <v>328</v>
      </c>
      <c r="E64" s="64">
        <v>39.1783</v>
      </c>
      <c r="F64" s="63">
        <v>6.4699999999999994E-2</v>
      </c>
      <c r="G64" s="65" t="s">
        <v>329</v>
      </c>
      <c r="H64" s="64">
        <v>19.822099999999999</v>
      </c>
      <c r="I64" s="64">
        <v>40.812399999999997</v>
      </c>
      <c r="J64" s="63">
        <v>0.31090000000000001</v>
      </c>
      <c r="K64" s="63">
        <v>6.8599999999999994E-2</v>
      </c>
      <c r="L64" s="63">
        <v>0.25850000000000001</v>
      </c>
      <c r="M64" s="65">
        <f t="shared" si="5"/>
        <v>100.5155</v>
      </c>
      <c r="N64" s="64">
        <f t="shared" si="1"/>
        <v>0.78587267439319464</v>
      </c>
      <c r="O64" s="66">
        <f t="shared" si="2"/>
        <v>342.42191361657052</v>
      </c>
      <c r="P64" s="66">
        <f t="shared" si="3"/>
        <v>2407.7679381995545</v>
      </c>
      <c r="Q64" s="66">
        <f t="shared" si="6"/>
        <v>539.05182547226639</v>
      </c>
      <c r="R64" s="64"/>
      <c r="S64" s="64">
        <v>1.0014558312945558</v>
      </c>
      <c r="T64" s="64">
        <v>1.5551972756287809</v>
      </c>
      <c r="U64" s="63">
        <v>1.9491249906572711E-3</v>
      </c>
      <c r="V64" s="64">
        <v>0.42374578512799388</v>
      </c>
      <c r="W64" s="63">
        <v>6.7312242591120262E-3</v>
      </c>
      <c r="X64" s="63">
        <v>1.4105760005805248E-3</v>
      </c>
      <c r="Y64" s="63">
        <v>7.0797889084354424E-3</v>
      </c>
      <c r="Z64" s="102">
        <v>4</v>
      </c>
      <c r="AB64" s="36" t="s">
        <v>261</v>
      </c>
      <c r="AC64" s="24" t="s">
        <v>368</v>
      </c>
      <c r="AD64" s="37" t="s">
        <v>233</v>
      </c>
      <c r="AE64" s="89" t="s">
        <v>330</v>
      </c>
      <c r="AF64" s="37">
        <v>70</v>
      </c>
      <c r="AG64" s="38">
        <v>51.730499999999999</v>
      </c>
      <c r="AH64" s="39">
        <v>30.070599999999999</v>
      </c>
      <c r="AI64" s="39">
        <v>3.9302000000000001</v>
      </c>
      <c r="AJ64" s="39">
        <v>0.12740000000000001</v>
      </c>
      <c r="AK64" s="39">
        <v>9.6799999999999997E-2</v>
      </c>
      <c r="AL64" s="39">
        <v>13.041399999999999</v>
      </c>
      <c r="AM64" s="39">
        <v>0.83509999999999995</v>
      </c>
      <c r="AN64" s="39">
        <v>7.6300000000000007E-2</v>
      </c>
      <c r="AO64" s="39">
        <v>99.9084</v>
      </c>
      <c r="AP64" s="64">
        <v>0.64342606775578604</v>
      </c>
      <c r="AQ64" s="64">
        <v>0.3508873989144306</v>
      </c>
      <c r="AR64" s="97">
        <v>5.68653332978338E-3</v>
      </c>
      <c r="AS64" s="24"/>
      <c r="AT64" s="36" t="s">
        <v>259</v>
      </c>
      <c r="AU64" s="24" t="s">
        <v>160</v>
      </c>
      <c r="AV64" s="37" t="s">
        <v>235</v>
      </c>
      <c r="AW64" s="37" t="s">
        <v>263</v>
      </c>
      <c r="AX64" s="40">
        <v>8.4000000000000005E-2</v>
      </c>
      <c r="AY64" s="41">
        <v>0.54800000000000004</v>
      </c>
      <c r="AZ64" s="41">
        <v>0.83799999999999997</v>
      </c>
      <c r="BA64" s="41">
        <v>3.3740000000000001</v>
      </c>
      <c r="BB64" s="41">
        <v>8.9999999999999993E-3</v>
      </c>
      <c r="BC64" s="41">
        <v>4.1000000000000002E-2</v>
      </c>
      <c r="BD64" s="41">
        <v>3.2050000000000001</v>
      </c>
      <c r="BE64" s="41">
        <v>4.202</v>
      </c>
      <c r="BF64" s="41">
        <v>4.0000000000000001E-3</v>
      </c>
      <c r="BG64" s="41">
        <v>75.415000000000006</v>
      </c>
      <c r="BH64" s="41">
        <v>11.808</v>
      </c>
      <c r="BI64" s="42">
        <v>99.528000000000006</v>
      </c>
    </row>
    <row r="65" spans="1:61" ht="15" customHeight="1">
      <c r="A65" t="s">
        <v>331</v>
      </c>
      <c r="B65" t="s">
        <v>254</v>
      </c>
      <c r="C65" t="s">
        <v>330</v>
      </c>
      <c r="D65" t="s">
        <v>328</v>
      </c>
      <c r="E65" s="64">
        <v>38.229599999999998</v>
      </c>
      <c r="F65" s="63">
        <v>4.4999999999999998E-2</v>
      </c>
      <c r="G65" s="65" t="s">
        <v>329</v>
      </c>
      <c r="H65" s="64">
        <v>23.15</v>
      </c>
      <c r="I65" s="64">
        <v>37.5777</v>
      </c>
      <c r="J65" s="63">
        <v>0.40649999999999997</v>
      </c>
      <c r="K65" s="63">
        <v>5.6500000000000002E-2</v>
      </c>
      <c r="L65" s="63">
        <v>0.24099999999999999</v>
      </c>
      <c r="M65" s="65">
        <f t="shared" si="5"/>
        <v>99.706299999999985</v>
      </c>
      <c r="N65" s="64">
        <f t="shared" si="1"/>
        <v>0.74315875110429541</v>
      </c>
      <c r="O65" s="66">
        <f t="shared" si="2"/>
        <v>238.16052724490996</v>
      </c>
      <c r="P65" s="66">
        <f t="shared" si="3"/>
        <v>3148.1430263046605</v>
      </c>
      <c r="Q65" s="66">
        <f t="shared" si="6"/>
        <v>443.9712556732224</v>
      </c>
      <c r="R65" s="64"/>
      <c r="S65" s="64">
        <v>1.0023054654132877</v>
      </c>
      <c r="T65" s="64">
        <v>1.4687155043165119</v>
      </c>
      <c r="U65" s="63">
        <v>1.3904713830137556E-3</v>
      </c>
      <c r="V65" s="64">
        <v>0.50759911504856559</v>
      </c>
      <c r="W65" s="63">
        <v>9.0270951465724874E-3</v>
      </c>
      <c r="X65" s="63">
        <v>1.1916122381712437E-3</v>
      </c>
      <c r="Y65" s="63">
        <v>6.7700353490822516E-3</v>
      </c>
      <c r="Z65" s="102">
        <v>4</v>
      </c>
      <c r="AB65" s="36" t="s">
        <v>261</v>
      </c>
      <c r="AC65" s="24" t="s">
        <v>368</v>
      </c>
      <c r="AD65" s="37" t="s">
        <v>233</v>
      </c>
      <c r="AE65" s="89" t="s">
        <v>330</v>
      </c>
      <c r="AF65" s="37">
        <v>72</v>
      </c>
      <c r="AG65" s="38">
        <v>49.816600000000001</v>
      </c>
      <c r="AH65" s="39">
        <v>31.0322</v>
      </c>
      <c r="AI65" s="39">
        <v>3.3</v>
      </c>
      <c r="AJ65" s="39">
        <v>0.1241</v>
      </c>
      <c r="AK65" s="39">
        <v>3.8399999999999997E-2</v>
      </c>
      <c r="AL65" s="39">
        <v>14.4773</v>
      </c>
      <c r="AM65" s="39">
        <v>0.59419999999999995</v>
      </c>
      <c r="AN65" s="39">
        <v>8.6999999999999994E-2</v>
      </c>
      <c r="AO65" s="39">
        <v>99.469899999999996</v>
      </c>
      <c r="AP65" s="64">
        <v>0.706394151463408</v>
      </c>
      <c r="AQ65" s="64">
        <v>0.2913749051961308</v>
      </c>
      <c r="AR65" s="97">
        <v>2.2309433404614667E-3</v>
      </c>
      <c r="AS65" s="24"/>
      <c r="AT65" s="36" t="s">
        <v>259</v>
      </c>
      <c r="AU65" s="24" t="s">
        <v>160</v>
      </c>
      <c r="AV65" s="37" t="s">
        <v>235</v>
      </c>
      <c r="AW65" s="37" t="s">
        <v>264</v>
      </c>
      <c r="AX65" s="40">
        <v>9.8000000000000004E-2</v>
      </c>
      <c r="AY65" s="41">
        <v>0.41599999999999998</v>
      </c>
      <c r="AZ65" s="41">
        <v>0.73399999999999999</v>
      </c>
      <c r="BA65" s="41">
        <v>2.88</v>
      </c>
      <c r="BB65" s="41">
        <v>1.0999999999999999E-2</v>
      </c>
      <c r="BC65" s="41">
        <v>3.5999999999999997E-2</v>
      </c>
      <c r="BD65" s="41">
        <v>5.4859999999999998</v>
      </c>
      <c r="BE65" s="41">
        <v>4.6760000000000002</v>
      </c>
      <c r="BF65" s="41">
        <v>-3.2000000000000001E-2</v>
      </c>
      <c r="BG65" s="41">
        <v>75.328999999999994</v>
      </c>
      <c r="BH65" s="41">
        <v>10.314</v>
      </c>
      <c r="BI65" s="42">
        <v>99.95</v>
      </c>
    </row>
    <row r="66" spans="1:61" ht="15" customHeight="1">
      <c r="A66" t="s">
        <v>331</v>
      </c>
      <c r="B66" t="s">
        <v>254</v>
      </c>
      <c r="C66" t="s">
        <v>327</v>
      </c>
      <c r="D66" t="s">
        <v>328</v>
      </c>
      <c r="E66" s="64">
        <v>37.161499999999997</v>
      </c>
      <c r="F66" s="63">
        <v>0.11749999999999999</v>
      </c>
      <c r="G66" s="65" t="s">
        <v>329</v>
      </c>
      <c r="H66" s="64">
        <v>26.797799999999999</v>
      </c>
      <c r="I66" s="64">
        <v>33.662199999999999</v>
      </c>
      <c r="J66" s="63">
        <v>0.51339999999999997</v>
      </c>
      <c r="K66" s="63">
        <v>1.4800000000000001E-2</v>
      </c>
      <c r="L66" s="63">
        <v>0.3281</v>
      </c>
      <c r="M66" s="65">
        <f t="shared" si="5"/>
        <v>98.595299999999995</v>
      </c>
      <c r="N66" s="64">
        <f t="shared" si="1"/>
        <v>0.69127594668405579</v>
      </c>
      <c r="O66" s="66">
        <f t="shared" si="2"/>
        <v>621.86359891726477</v>
      </c>
      <c r="P66" s="66">
        <f t="shared" si="3"/>
        <v>3976.0310693845331</v>
      </c>
      <c r="Q66" s="66">
        <f t="shared" si="6"/>
        <v>116.29689529139277</v>
      </c>
      <c r="R66" s="64"/>
      <c r="S66" s="64">
        <v>1.004890401660165</v>
      </c>
      <c r="T66" s="64">
        <v>1.3569851602723104</v>
      </c>
      <c r="U66" s="63">
        <v>3.744661156880004E-3</v>
      </c>
      <c r="V66" s="64">
        <v>0.60602999566007676</v>
      </c>
      <c r="W66" s="63">
        <v>1.1758947522333731E-2</v>
      </c>
      <c r="X66" s="63">
        <v>3.2193881433884513E-4</v>
      </c>
      <c r="Y66" s="63">
        <v>9.5061626752901921E-3</v>
      </c>
      <c r="Z66" s="102">
        <v>4</v>
      </c>
      <c r="AB66" s="36" t="s">
        <v>261</v>
      </c>
      <c r="AC66" s="24" t="s">
        <v>368</v>
      </c>
      <c r="AD66" s="37" t="s">
        <v>233</v>
      </c>
      <c r="AE66" s="89" t="s">
        <v>327</v>
      </c>
      <c r="AF66" s="37">
        <v>73</v>
      </c>
      <c r="AG66" s="38">
        <v>55.859499999999997</v>
      </c>
      <c r="AH66" s="39">
        <v>26.484000000000002</v>
      </c>
      <c r="AI66" s="39">
        <v>5.6604999999999999</v>
      </c>
      <c r="AJ66" s="39">
        <v>0.30109999999999998</v>
      </c>
      <c r="AK66" s="39">
        <v>0.26700000000000002</v>
      </c>
      <c r="AL66" s="39">
        <v>9.5947999999999993</v>
      </c>
      <c r="AM66" s="39">
        <v>0.93500000000000005</v>
      </c>
      <c r="AN66" s="39">
        <v>0.1394</v>
      </c>
      <c r="AO66" s="39">
        <v>99.241299999999995</v>
      </c>
      <c r="AP66" s="64">
        <v>0.47603024147195599</v>
      </c>
      <c r="AQ66" s="64">
        <v>0.50819699929789708</v>
      </c>
      <c r="AR66" s="97">
        <v>1.5772759230146906E-2</v>
      </c>
      <c r="AS66" s="24"/>
      <c r="AT66" s="36" t="s">
        <v>259</v>
      </c>
      <c r="AU66" s="24" t="s">
        <v>160</v>
      </c>
      <c r="AV66" s="37" t="s">
        <v>235</v>
      </c>
      <c r="AW66" s="37" t="s">
        <v>263</v>
      </c>
      <c r="AX66" s="40">
        <v>1.8520000000000001</v>
      </c>
      <c r="AY66" s="41">
        <v>0.50700000000000001</v>
      </c>
      <c r="AZ66" s="41">
        <v>0.80500000000000005</v>
      </c>
      <c r="BA66" s="41">
        <v>3.3530000000000002</v>
      </c>
      <c r="BB66" s="41">
        <v>1.2E-2</v>
      </c>
      <c r="BC66" s="41">
        <v>0.318</v>
      </c>
      <c r="BD66" s="41">
        <v>3.7629999999999999</v>
      </c>
      <c r="BE66" s="41">
        <v>4.34</v>
      </c>
      <c r="BF66" s="41">
        <v>-1.9E-2</v>
      </c>
      <c r="BG66" s="41">
        <v>73.391000000000005</v>
      </c>
      <c r="BH66" s="41">
        <v>11.515000000000001</v>
      </c>
      <c r="BI66" s="42">
        <v>99.837000000000003</v>
      </c>
    </row>
    <row r="67" spans="1:61" ht="15" customHeight="1">
      <c r="A67" t="s">
        <v>331</v>
      </c>
      <c r="B67" t="s">
        <v>254</v>
      </c>
      <c r="C67" t="s">
        <v>330</v>
      </c>
      <c r="D67" t="s">
        <v>328</v>
      </c>
      <c r="E67" s="64">
        <v>38.076000000000001</v>
      </c>
      <c r="F67" s="63">
        <v>0.2792</v>
      </c>
      <c r="G67" s="65" t="s">
        <v>329</v>
      </c>
      <c r="H67" s="64">
        <v>23.341000000000001</v>
      </c>
      <c r="I67" s="64">
        <v>37.084000000000003</v>
      </c>
      <c r="J67" s="63">
        <v>0.41410000000000002</v>
      </c>
      <c r="K67" s="63">
        <v>4.6800000000000001E-2</v>
      </c>
      <c r="L67" s="63">
        <v>0.26040000000000002</v>
      </c>
      <c r="M67" s="65">
        <f t="shared" si="5"/>
        <v>99.501500000000021</v>
      </c>
      <c r="N67" s="64">
        <f t="shared" si="1"/>
        <v>0.73904476766834371</v>
      </c>
      <c r="O67" s="66">
        <f t="shared" si="2"/>
        <v>1477.6537601506411</v>
      </c>
      <c r="P67" s="66">
        <f t="shared" si="3"/>
        <v>3207.0012969071586</v>
      </c>
      <c r="Q67" s="66">
        <f t="shared" si="6"/>
        <v>367.74964186737714</v>
      </c>
      <c r="R67" s="64"/>
      <c r="S67" s="64">
        <v>1.0012315684120856</v>
      </c>
      <c r="T67" s="64">
        <v>1.4537071568546072</v>
      </c>
      <c r="U67" s="63">
        <v>8.6526239024322764E-3</v>
      </c>
      <c r="V67" s="64">
        <v>0.51330109548847391</v>
      </c>
      <c r="W67" s="63">
        <v>9.2230714307229861E-3</v>
      </c>
      <c r="X67" s="63">
        <v>9.8995449453084827E-4</v>
      </c>
      <c r="Y67" s="63">
        <v>7.3366490538446004E-3</v>
      </c>
      <c r="Z67" s="102">
        <v>4</v>
      </c>
      <c r="AB67" s="36" t="s">
        <v>261</v>
      </c>
      <c r="AC67" s="24" t="s">
        <v>368</v>
      </c>
      <c r="AD67" s="37" t="s">
        <v>233</v>
      </c>
      <c r="AE67" s="89" t="s">
        <v>330</v>
      </c>
      <c r="AF67" s="37">
        <v>74</v>
      </c>
      <c r="AG67" s="38">
        <v>49.938200000000002</v>
      </c>
      <c r="AH67" s="39">
        <v>31.233599999999999</v>
      </c>
      <c r="AI67" s="39">
        <v>3.2988</v>
      </c>
      <c r="AJ67" s="39">
        <v>0.1245</v>
      </c>
      <c r="AK67" s="39">
        <v>3.9199999999999999E-2</v>
      </c>
      <c r="AL67" s="39">
        <v>14.2636</v>
      </c>
      <c r="AM67" s="39">
        <v>0.6734</v>
      </c>
      <c r="AN67" s="39">
        <v>4.4600000000000001E-2</v>
      </c>
      <c r="AO67" s="39">
        <v>99.616</v>
      </c>
      <c r="AP67" s="64">
        <v>0.70334270496929141</v>
      </c>
      <c r="AQ67" s="64">
        <v>0.29435573822453898</v>
      </c>
      <c r="AR67" s="97">
        <v>2.3015568061696252E-3</v>
      </c>
      <c r="AS67" s="24"/>
      <c r="AT67" s="36" t="s">
        <v>259</v>
      </c>
      <c r="AU67" s="24" t="s">
        <v>160</v>
      </c>
      <c r="AV67" s="37" t="s">
        <v>235</v>
      </c>
      <c r="AW67" s="37" t="s">
        <v>265</v>
      </c>
      <c r="AX67" s="40">
        <v>6.3E-2</v>
      </c>
      <c r="AY67" s="41">
        <v>0.69099999999999995</v>
      </c>
      <c r="AZ67" s="41">
        <v>0.77</v>
      </c>
      <c r="BA67" s="41">
        <v>5.0209999999999999</v>
      </c>
      <c r="BB67" s="41">
        <v>1.2999999999999999E-2</v>
      </c>
      <c r="BC67" s="41">
        <v>4.2999999999999997E-2</v>
      </c>
      <c r="BD67" s="41">
        <v>4.7610000000000001</v>
      </c>
      <c r="BE67" s="41">
        <v>5.6280000000000001</v>
      </c>
      <c r="BF67" s="41">
        <v>0</v>
      </c>
      <c r="BG67" s="41">
        <v>76.938999999999993</v>
      </c>
      <c r="BH67" s="41">
        <v>6.1849999999999996</v>
      </c>
      <c r="BI67" s="42">
        <v>100.113</v>
      </c>
    </row>
    <row r="68" spans="1:61" ht="15" customHeight="1">
      <c r="A68" t="s">
        <v>331</v>
      </c>
      <c r="B68" t="s">
        <v>254</v>
      </c>
      <c r="C68" t="s">
        <v>330</v>
      </c>
      <c r="D68" t="s">
        <v>328</v>
      </c>
      <c r="E68" s="64">
        <v>39.411499999999997</v>
      </c>
      <c r="F68" s="63">
        <v>3.2000000000000001E-2</v>
      </c>
      <c r="G68" s="65" t="s">
        <v>329</v>
      </c>
      <c r="H68" s="64">
        <v>18.978100000000001</v>
      </c>
      <c r="I68" s="64">
        <v>41.82</v>
      </c>
      <c r="J68" s="63">
        <v>0.31159999999999999</v>
      </c>
      <c r="K68" s="63">
        <v>0.1047</v>
      </c>
      <c r="L68" s="63">
        <v>0.1585</v>
      </c>
      <c r="M68" s="65">
        <f t="shared" si="5"/>
        <v>100.8164</v>
      </c>
      <c r="N68" s="64">
        <f t="shared" ref="N68:N131" si="7">T68/(T68+V68)</f>
        <v>0.797076969506198</v>
      </c>
      <c r="O68" s="66">
        <f t="shared" ref="O68:O131" si="8">F68*26.982/(26.982+24)*10000</f>
        <v>169.35859715193595</v>
      </c>
      <c r="P68" s="66">
        <f t="shared" ref="P68:P131" si="9">J68*54.938/(54.938+16)*10000</f>
        <v>2413.1890947024162</v>
      </c>
      <c r="Q68" s="66">
        <f t="shared" si="6"/>
        <v>822.72195520329888</v>
      </c>
      <c r="R68" s="64"/>
      <c r="S68" s="64">
        <v>1.0002112684959106</v>
      </c>
      <c r="T68" s="64">
        <v>1.5821947792494784</v>
      </c>
      <c r="U68" s="63">
        <v>9.5712344348239549E-4</v>
      </c>
      <c r="V68" s="64">
        <v>0.40280145044923371</v>
      </c>
      <c r="W68" s="63">
        <v>6.6981266213432117E-3</v>
      </c>
      <c r="X68" s="63">
        <v>2.1374778494643743E-3</v>
      </c>
      <c r="Y68" s="63">
        <v>4.3099436734357101E-3</v>
      </c>
      <c r="Z68" s="102">
        <v>4</v>
      </c>
      <c r="AB68" s="36" t="s">
        <v>261</v>
      </c>
      <c r="AC68" s="24" t="s">
        <v>368</v>
      </c>
      <c r="AD68" s="37" t="s">
        <v>233</v>
      </c>
      <c r="AE68" s="89" t="s">
        <v>327</v>
      </c>
      <c r="AF68" s="37">
        <v>76</v>
      </c>
      <c r="AG68" s="38">
        <v>51.943899999999999</v>
      </c>
      <c r="AH68" s="39">
        <v>30.072399999999998</v>
      </c>
      <c r="AI68" s="39">
        <v>3.9072</v>
      </c>
      <c r="AJ68" s="39">
        <v>0.1075</v>
      </c>
      <c r="AK68" s="39">
        <v>5.7000000000000002E-2</v>
      </c>
      <c r="AL68" s="39">
        <v>13.2751</v>
      </c>
      <c r="AM68" s="39">
        <v>0.75670000000000004</v>
      </c>
      <c r="AN68" s="39">
        <v>5.5100000000000003E-2</v>
      </c>
      <c r="AO68" s="39">
        <v>100.1748</v>
      </c>
      <c r="AP68" s="64">
        <v>0.65031383363632322</v>
      </c>
      <c r="AQ68" s="64">
        <v>0.34636142518603696</v>
      </c>
      <c r="AR68" s="97">
        <v>3.324741177639875E-3</v>
      </c>
      <c r="AS68" s="24"/>
      <c r="AT68" s="36" t="s">
        <v>259</v>
      </c>
      <c r="AU68" s="24" t="s">
        <v>160</v>
      </c>
      <c r="AV68" s="37" t="s">
        <v>235</v>
      </c>
      <c r="AW68" s="37" t="s">
        <v>260</v>
      </c>
      <c r="AX68" s="40">
        <v>0.111</v>
      </c>
      <c r="AY68" s="41">
        <v>0.52900000000000003</v>
      </c>
      <c r="AZ68" s="41">
        <v>0.66100000000000003</v>
      </c>
      <c r="BA68" s="41">
        <v>3.1070000000000002</v>
      </c>
      <c r="BB68" s="41">
        <v>1.4E-2</v>
      </c>
      <c r="BC68" s="41">
        <v>8.7999999999999995E-2</v>
      </c>
      <c r="BD68" s="41">
        <v>2.4510000000000001</v>
      </c>
      <c r="BE68" s="41">
        <v>4.3579999999999997</v>
      </c>
      <c r="BF68" s="41">
        <v>-1.4999999999999999E-2</v>
      </c>
      <c r="BG68" s="41">
        <v>76.677000000000007</v>
      </c>
      <c r="BH68" s="41">
        <v>11.654999999999999</v>
      </c>
      <c r="BI68" s="42">
        <v>99.635000000000005</v>
      </c>
    </row>
    <row r="69" spans="1:61" ht="15" customHeight="1">
      <c r="A69" t="s">
        <v>331</v>
      </c>
      <c r="B69" t="s">
        <v>254</v>
      </c>
      <c r="C69" t="s">
        <v>330</v>
      </c>
      <c r="D69" t="s">
        <v>328</v>
      </c>
      <c r="E69" s="64">
        <v>39.508299999999998</v>
      </c>
      <c r="F69" s="63">
        <v>3.6700000000000003E-2</v>
      </c>
      <c r="G69" s="65" t="s">
        <v>329</v>
      </c>
      <c r="H69" s="64">
        <v>18.747499999999999</v>
      </c>
      <c r="I69" s="64">
        <v>41.825600000000001</v>
      </c>
      <c r="J69" s="63">
        <v>0.30819999999999997</v>
      </c>
      <c r="K69" s="63">
        <v>0.109</v>
      </c>
      <c r="L69" s="63">
        <v>0.15720000000000001</v>
      </c>
      <c r="M69" s="65">
        <f t="shared" si="5"/>
        <v>100.6925</v>
      </c>
      <c r="N69" s="64">
        <f t="shared" si="7"/>
        <v>0.79906866886006012</v>
      </c>
      <c r="O69" s="66">
        <f t="shared" si="8"/>
        <v>194.2331411086266</v>
      </c>
      <c r="P69" s="66">
        <f t="shared" si="9"/>
        <v>2386.8577631170883</v>
      </c>
      <c r="Q69" s="66">
        <f t="shared" si="6"/>
        <v>856.51091802444682</v>
      </c>
      <c r="R69" s="64"/>
      <c r="S69" s="64">
        <v>1.002562400104261</v>
      </c>
      <c r="T69" s="64">
        <v>1.5822401102567329</v>
      </c>
      <c r="U69" s="63">
        <v>1.0975854245433665E-3</v>
      </c>
      <c r="V69" s="64">
        <v>0.39786519472779841</v>
      </c>
      <c r="W69" s="63">
        <v>6.6243432804454347E-3</v>
      </c>
      <c r="X69" s="63">
        <v>2.2250292805940583E-3</v>
      </c>
      <c r="Y69" s="63">
        <v>4.2741441090916234E-3</v>
      </c>
      <c r="Z69" s="102">
        <v>4</v>
      </c>
      <c r="AB69" s="36" t="s">
        <v>261</v>
      </c>
      <c r="AC69" s="24" t="s">
        <v>368</v>
      </c>
      <c r="AD69" s="37" t="s">
        <v>233</v>
      </c>
      <c r="AE69" s="89" t="s">
        <v>327</v>
      </c>
      <c r="AF69" s="37">
        <v>77</v>
      </c>
      <c r="AG69" s="38">
        <v>56.837200000000003</v>
      </c>
      <c r="AH69" s="39">
        <v>26.583500000000001</v>
      </c>
      <c r="AI69" s="39">
        <v>5.9779999999999998</v>
      </c>
      <c r="AJ69" s="39">
        <v>0.1211</v>
      </c>
      <c r="AK69" s="39">
        <v>0.216</v>
      </c>
      <c r="AL69" s="39">
        <v>9.2774999999999999</v>
      </c>
      <c r="AM69" s="39">
        <v>0.87929999999999997</v>
      </c>
      <c r="AN69" s="39">
        <v>0.1077</v>
      </c>
      <c r="AO69" s="39">
        <v>100.0003</v>
      </c>
      <c r="AP69" s="64">
        <v>0.45584349172998634</v>
      </c>
      <c r="AQ69" s="64">
        <v>0.53151973067539005</v>
      </c>
      <c r="AR69" s="97">
        <v>1.2636777594623578E-2</v>
      </c>
      <c r="AS69" s="24"/>
      <c r="AT69" s="36" t="s">
        <v>259</v>
      </c>
      <c r="AU69" s="24" t="s">
        <v>160</v>
      </c>
      <c r="AV69" s="37" t="s">
        <v>235</v>
      </c>
      <c r="AW69" s="37" t="s">
        <v>263</v>
      </c>
      <c r="AX69" s="40">
        <v>8.2000000000000003E-2</v>
      </c>
      <c r="AY69" s="41">
        <v>0.51500000000000001</v>
      </c>
      <c r="AZ69" s="41">
        <v>0.81899999999999995</v>
      </c>
      <c r="BA69" s="41">
        <v>3.3570000000000002</v>
      </c>
      <c r="BB69" s="41">
        <v>1.6E-2</v>
      </c>
      <c r="BC69" s="41">
        <v>3.7999999999999999E-2</v>
      </c>
      <c r="BD69" s="41">
        <v>3.2690000000000001</v>
      </c>
      <c r="BE69" s="41">
        <v>3.8860000000000001</v>
      </c>
      <c r="BF69" s="41">
        <v>1.4E-2</v>
      </c>
      <c r="BG69" s="41">
        <v>75.543000000000006</v>
      </c>
      <c r="BH69" s="41">
        <v>11.627000000000001</v>
      </c>
      <c r="BI69" s="42">
        <v>99.167000000000002</v>
      </c>
    </row>
    <row r="70" spans="1:61" ht="15" customHeight="1">
      <c r="A70" t="s">
        <v>331</v>
      </c>
      <c r="B70" t="s">
        <v>254</v>
      </c>
      <c r="C70" t="s">
        <v>330</v>
      </c>
      <c r="D70" t="s">
        <v>328</v>
      </c>
      <c r="E70" s="64">
        <v>39.269300000000001</v>
      </c>
      <c r="F70" s="63">
        <v>3.6600000000000001E-2</v>
      </c>
      <c r="G70" s="65" t="s">
        <v>329</v>
      </c>
      <c r="H70" s="64">
        <v>18.8095</v>
      </c>
      <c r="I70" s="64">
        <v>41.734099999999998</v>
      </c>
      <c r="J70" s="63">
        <v>0.28010000000000002</v>
      </c>
      <c r="K70" s="63">
        <v>0.1221</v>
      </c>
      <c r="L70" s="63">
        <v>0.15970000000000001</v>
      </c>
      <c r="M70" s="65">
        <f t="shared" si="5"/>
        <v>100.41140000000001</v>
      </c>
      <c r="N70" s="64">
        <f t="shared" si="7"/>
        <v>0.79818548407019208</v>
      </c>
      <c r="O70" s="66">
        <f t="shared" si="8"/>
        <v>193.70389549252675</v>
      </c>
      <c r="P70" s="66">
        <f t="shared" si="9"/>
        <v>2169.2370520736422</v>
      </c>
      <c r="Q70" s="66">
        <f t="shared" si="6"/>
        <v>959.4493861539903</v>
      </c>
      <c r="R70" s="64"/>
      <c r="S70" s="64">
        <v>1.0001351317481124</v>
      </c>
      <c r="T70" s="64">
        <v>1.5845418557772146</v>
      </c>
      <c r="U70" s="63">
        <v>1.0985904148603897E-3</v>
      </c>
      <c r="V70" s="64">
        <v>0.40063813985130853</v>
      </c>
      <c r="W70" s="63">
        <v>6.0423483256326618E-3</v>
      </c>
      <c r="X70" s="63">
        <v>2.5015394125722755E-3</v>
      </c>
      <c r="Y70" s="63">
        <v>4.3579675147568941E-3</v>
      </c>
      <c r="Z70" s="102">
        <v>4</v>
      </c>
      <c r="AB70" s="36" t="s">
        <v>261</v>
      </c>
      <c r="AC70" s="24" t="s">
        <v>368</v>
      </c>
      <c r="AD70" s="37" t="s">
        <v>233</v>
      </c>
      <c r="AE70" s="89" t="s">
        <v>330</v>
      </c>
      <c r="AF70" s="37">
        <v>78</v>
      </c>
      <c r="AG70" s="38">
        <v>51.026499999999999</v>
      </c>
      <c r="AH70" s="39">
        <v>30.543800000000001</v>
      </c>
      <c r="AI70" s="39">
        <v>3.6737000000000002</v>
      </c>
      <c r="AJ70" s="39">
        <v>0.107</v>
      </c>
      <c r="AK70" s="39">
        <v>6.0100000000000001E-2</v>
      </c>
      <c r="AL70" s="39">
        <v>13.623799999999999</v>
      </c>
      <c r="AM70" s="39">
        <v>0.65329999999999999</v>
      </c>
      <c r="AN70" s="39">
        <v>7.85E-2</v>
      </c>
      <c r="AO70" s="39">
        <v>99.7667</v>
      </c>
      <c r="AP70" s="64">
        <v>0.66969705781846212</v>
      </c>
      <c r="AQ70" s="64">
        <v>0.32678529401947981</v>
      </c>
      <c r="AR70" s="97">
        <v>3.5176481620581819E-3</v>
      </c>
      <c r="AS70" s="24"/>
      <c r="AT70" s="36" t="s">
        <v>259</v>
      </c>
      <c r="AU70" s="24" t="s">
        <v>160</v>
      </c>
      <c r="AV70" s="37" t="s">
        <v>235</v>
      </c>
      <c r="AW70" s="37" t="s">
        <v>263</v>
      </c>
      <c r="AX70" s="40">
        <v>0.121</v>
      </c>
      <c r="AY70" s="41">
        <v>0.50800000000000001</v>
      </c>
      <c r="AZ70" s="41">
        <v>0.76</v>
      </c>
      <c r="BA70" s="41">
        <v>3.3530000000000002</v>
      </c>
      <c r="BB70" s="41">
        <v>1.9E-2</v>
      </c>
      <c r="BC70" s="41">
        <v>0.1</v>
      </c>
      <c r="BD70" s="41">
        <v>2.7429999999999999</v>
      </c>
      <c r="BE70" s="41">
        <v>3.7440000000000002</v>
      </c>
      <c r="BF70" s="41">
        <v>-2.1999999999999999E-2</v>
      </c>
      <c r="BG70" s="41">
        <v>75.097999999999999</v>
      </c>
      <c r="BH70" s="41">
        <v>11.849</v>
      </c>
      <c r="BI70" s="42">
        <v>98.272999999999996</v>
      </c>
    </row>
    <row r="71" spans="1:61" ht="15" customHeight="1">
      <c r="A71" t="s">
        <v>331</v>
      </c>
      <c r="B71" t="s">
        <v>254</v>
      </c>
      <c r="C71" t="s">
        <v>327</v>
      </c>
      <c r="D71" t="s">
        <v>328</v>
      </c>
      <c r="E71" s="64">
        <v>38.8215</v>
      </c>
      <c r="F71" s="63">
        <v>8.6199999999999999E-2</v>
      </c>
      <c r="G71" s="65" t="s">
        <v>329</v>
      </c>
      <c r="H71" s="64">
        <v>21.565200000000001</v>
      </c>
      <c r="I71" s="64">
        <v>39.308799999999998</v>
      </c>
      <c r="J71" s="63">
        <v>0.37559999999999999</v>
      </c>
      <c r="K71" s="63">
        <v>4.4200000000000003E-2</v>
      </c>
      <c r="L71" s="63">
        <v>0.2399</v>
      </c>
      <c r="M71" s="65">
        <f t="shared" si="5"/>
        <v>100.44140000000002</v>
      </c>
      <c r="N71" s="64">
        <f t="shared" si="7"/>
        <v>0.76466053706372372</v>
      </c>
      <c r="O71" s="66">
        <f t="shared" si="8"/>
        <v>456.20972107802754</v>
      </c>
      <c r="P71" s="66">
        <f t="shared" si="9"/>
        <v>2908.8376892497668</v>
      </c>
      <c r="Q71" s="66">
        <f t="shared" si="6"/>
        <v>347.31910620807838</v>
      </c>
      <c r="R71" s="64"/>
      <c r="S71" s="64">
        <v>1.0015782109777687</v>
      </c>
      <c r="T71" s="64">
        <v>1.5118527085814297</v>
      </c>
      <c r="U71" s="63">
        <v>2.6210120578938111E-3</v>
      </c>
      <c r="V71" s="64">
        <v>0.46530268953405857</v>
      </c>
      <c r="W71" s="63">
        <v>8.2077716500565737E-3</v>
      </c>
      <c r="X71" s="63">
        <v>9.173202655570785E-4</v>
      </c>
      <c r="Y71" s="63">
        <v>6.631569926520268E-3</v>
      </c>
      <c r="Z71" s="102">
        <v>4</v>
      </c>
      <c r="AB71" s="36" t="s">
        <v>261</v>
      </c>
      <c r="AC71" s="24" t="s">
        <v>368</v>
      </c>
      <c r="AD71" s="37" t="s">
        <v>233</v>
      </c>
      <c r="AE71" s="89" t="s">
        <v>330</v>
      </c>
      <c r="AF71" s="37">
        <v>80</v>
      </c>
      <c r="AG71" s="38">
        <v>49.709099999999999</v>
      </c>
      <c r="AH71" s="39">
        <v>31.0092</v>
      </c>
      <c r="AI71" s="39">
        <v>3.2906</v>
      </c>
      <c r="AJ71" s="39">
        <v>0.1144</v>
      </c>
      <c r="AK71" s="39">
        <v>5.0500000000000003E-2</v>
      </c>
      <c r="AL71" s="39">
        <v>14.256</v>
      </c>
      <c r="AM71" s="39">
        <v>0.69630000000000003</v>
      </c>
      <c r="AN71" s="39">
        <v>4.0300000000000002E-2</v>
      </c>
      <c r="AO71" s="39">
        <v>99.166499999999999</v>
      </c>
      <c r="AP71" s="64">
        <v>0.70327949578857651</v>
      </c>
      <c r="AQ71" s="64">
        <v>0.29375417435882328</v>
      </c>
      <c r="AR71" s="97">
        <v>2.9663298526002241E-3</v>
      </c>
      <c r="AS71" s="24"/>
      <c r="AT71" s="36" t="s">
        <v>259</v>
      </c>
      <c r="AU71" s="24" t="s">
        <v>160</v>
      </c>
      <c r="AV71" s="37" t="s">
        <v>235</v>
      </c>
      <c r="AW71" s="37" t="s">
        <v>260</v>
      </c>
      <c r="AX71" s="40">
        <v>0.253</v>
      </c>
      <c r="AY71" s="41">
        <v>0.503</v>
      </c>
      <c r="AZ71" s="41">
        <v>0.72499999999999998</v>
      </c>
      <c r="BA71" s="41">
        <v>3.3540000000000001</v>
      </c>
      <c r="BB71" s="41">
        <v>2.1999999999999999E-2</v>
      </c>
      <c r="BC71" s="41">
        <v>0.129</v>
      </c>
      <c r="BD71" s="41">
        <v>2.669</v>
      </c>
      <c r="BE71" s="41">
        <v>4.0860000000000003</v>
      </c>
      <c r="BF71" s="41">
        <v>-1.0999999999999999E-2</v>
      </c>
      <c r="BG71" s="41">
        <v>75.658000000000001</v>
      </c>
      <c r="BH71" s="41">
        <v>11.182</v>
      </c>
      <c r="BI71" s="42">
        <v>98.57</v>
      </c>
    </row>
    <row r="72" spans="1:61" ht="15" customHeight="1">
      <c r="A72" t="s">
        <v>331</v>
      </c>
      <c r="B72" t="s">
        <v>255</v>
      </c>
      <c r="C72" t="s">
        <v>330</v>
      </c>
      <c r="D72" t="s">
        <v>328</v>
      </c>
      <c r="E72" s="64">
        <v>38.245800000000003</v>
      </c>
      <c r="F72" s="63">
        <v>0.20200000000000001</v>
      </c>
      <c r="G72" s="65" t="s">
        <v>329</v>
      </c>
      <c r="H72" s="64">
        <v>20.861000000000001</v>
      </c>
      <c r="I72" s="64">
        <v>39.361600000000003</v>
      </c>
      <c r="J72" s="63">
        <v>0.36840000000000001</v>
      </c>
      <c r="K72" s="63">
        <v>4.4400000000000002E-2</v>
      </c>
      <c r="L72" s="63">
        <v>0.20949999999999999</v>
      </c>
      <c r="M72" s="65">
        <f t="shared" si="5"/>
        <v>99.292699999999996</v>
      </c>
      <c r="N72" s="64">
        <f t="shared" si="7"/>
        <v>0.7708195870429414</v>
      </c>
      <c r="O72" s="66">
        <f t="shared" si="8"/>
        <v>1069.076144521596</v>
      </c>
      <c r="P72" s="66">
        <f t="shared" si="9"/>
        <v>2853.0772223631902</v>
      </c>
      <c r="Q72" s="66">
        <f t="shared" si="6"/>
        <v>348.8906858741783</v>
      </c>
      <c r="R72" s="64"/>
      <c r="S72" s="64">
        <v>0.99633532035114147</v>
      </c>
      <c r="T72" s="64">
        <v>1.528627472560006</v>
      </c>
      <c r="U72" s="63">
        <v>6.2018654954391732E-3</v>
      </c>
      <c r="V72" s="64">
        <v>0.45449218118959189</v>
      </c>
      <c r="W72" s="63">
        <v>8.1288390352889373E-3</v>
      </c>
      <c r="X72" s="63">
        <v>9.3044543499500249E-4</v>
      </c>
      <c r="Y72" s="63">
        <v>5.8476228346758643E-3</v>
      </c>
      <c r="Z72" s="102">
        <v>4</v>
      </c>
      <c r="AB72" s="36" t="s">
        <v>259</v>
      </c>
      <c r="AC72" s="24" t="s">
        <v>266</v>
      </c>
      <c r="AD72" s="37" t="s">
        <v>233</v>
      </c>
      <c r="AE72" s="98" t="s">
        <v>330</v>
      </c>
      <c r="AF72" s="37">
        <v>36</v>
      </c>
      <c r="AG72" s="38">
        <v>51.381500000000003</v>
      </c>
      <c r="AH72" s="39">
        <v>30.152899999999999</v>
      </c>
      <c r="AI72" s="39">
        <v>3.8746</v>
      </c>
      <c r="AJ72" s="39">
        <v>0.1181</v>
      </c>
      <c r="AK72" s="39">
        <v>7.9100000000000004E-2</v>
      </c>
      <c r="AL72" s="39">
        <v>13.4649</v>
      </c>
      <c r="AM72" s="39">
        <v>0.72009999999999996</v>
      </c>
      <c r="AN72" s="39">
        <v>6.3700000000000007E-2</v>
      </c>
      <c r="AO72" s="39">
        <v>99.855000000000004</v>
      </c>
      <c r="AP72" s="64">
        <v>0.65457340720532087</v>
      </c>
      <c r="AQ72" s="64">
        <v>0.34084802652947488</v>
      </c>
      <c r="AR72" s="97">
        <v>4.5785662652041868E-3</v>
      </c>
      <c r="AS72" s="24"/>
      <c r="AT72" s="36" t="s">
        <v>259</v>
      </c>
      <c r="AU72" s="24" t="s">
        <v>160</v>
      </c>
      <c r="AV72" s="37" t="s">
        <v>235</v>
      </c>
      <c r="AW72" s="37" t="s">
        <v>267</v>
      </c>
      <c r="AX72" s="40">
        <v>9.8000000000000004E-2</v>
      </c>
      <c r="AY72" s="41">
        <v>0.52200000000000002</v>
      </c>
      <c r="AZ72" s="41">
        <v>0.84799999999999998</v>
      </c>
      <c r="BA72" s="41">
        <v>3.629</v>
      </c>
      <c r="BB72" s="41">
        <v>2.3E-2</v>
      </c>
      <c r="BC72" s="41">
        <v>5.2999999999999999E-2</v>
      </c>
      <c r="BD72" s="41">
        <v>2.5150000000000001</v>
      </c>
      <c r="BE72" s="41">
        <v>4.4969999999999999</v>
      </c>
      <c r="BF72" s="41">
        <v>-5.0000000000000001E-3</v>
      </c>
      <c r="BG72" s="41">
        <v>75.316999999999993</v>
      </c>
      <c r="BH72" s="41">
        <v>12.138</v>
      </c>
      <c r="BI72" s="42">
        <v>99.632999999999996</v>
      </c>
    </row>
    <row r="73" spans="1:61" ht="15" customHeight="1">
      <c r="A73" t="s">
        <v>331</v>
      </c>
      <c r="B73" t="s">
        <v>255</v>
      </c>
      <c r="C73" t="s">
        <v>327</v>
      </c>
      <c r="D73" t="s">
        <v>328</v>
      </c>
      <c r="E73" s="64">
        <v>38.197400000000002</v>
      </c>
      <c r="F73" s="63">
        <v>5.5E-2</v>
      </c>
      <c r="G73" s="65" t="s">
        <v>329</v>
      </c>
      <c r="H73" s="64">
        <v>23.617999999999999</v>
      </c>
      <c r="I73" s="64">
        <v>37.423099999999998</v>
      </c>
      <c r="J73" s="63">
        <v>0.39389999999999997</v>
      </c>
      <c r="K73" s="63">
        <v>1.5699999999999999E-2</v>
      </c>
      <c r="L73" s="63">
        <v>0.24060000000000001</v>
      </c>
      <c r="M73" s="65">
        <f t="shared" si="5"/>
        <v>99.943699999999993</v>
      </c>
      <c r="N73" s="64">
        <f t="shared" si="7"/>
        <v>0.73852466021446816</v>
      </c>
      <c r="O73" s="66">
        <f t="shared" si="8"/>
        <v>291.08508885488999</v>
      </c>
      <c r="P73" s="66">
        <f t="shared" si="9"/>
        <v>3050.5622092531503</v>
      </c>
      <c r="Q73" s="66">
        <f t="shared" si="6"/>
        <v>123.36900378884232</v>
      </c>
      <c r="R73" s="64"/>
      <c r="S73" s="64">
        <v>1.0010001276014042</v>
      </c>
      <c r="T73" s="64">
        <v>1.4619995211249948</v>
      </c>
      <c r="U73" s="63">
        <v>1.6986825154409165E-3</v>
      </c>
      <c r="V73" s="64">
        <v>0.51762228419214784</v>
      </c>
      <c r="W73" s="63">
        <v>8.7432608720214178E-3</v>
      </c>
      <c r="X73" s="63">
        <v>3.3096810640273656E-4</v>
      </c>
      <c r="Y73" s="63">
        <v>6.755686728463094E-3</v>
      </c>
      <c r="Z73" s="102">
        <v>4</v>
      </c>
      <c r="AB73" s="36" t="s">
        <v>259</v>
      </c>
      <c r="AC73" s="24" t="s">
        <v>266</v>
      </c>
      <c r="AD73" s="37" t="s">
        <v>233</v>
      </c>
      <c r="AE73" s="98" t="s">
        <v>330</v>
      </c>
      <c r="AF73" s="37">
        <v>38</v>
      </c>
      <c r="AG73" s="38">
        <v>52.067999999999998</v>
      </c>
      <c r="AH73" s="39">
        <v>30.184200000000001</v>
      </c>
      <c r="AI73" s="39">
        <v>4.1205999999999996</v>
      </c>
      <c r="AJ73" s="39">
        <v>0.1079</v>
      </c>
      <c r="AK73" s="39">
        <v>6.9400000000000003E-2</v>
      </c>
      <c r="AL73" s="39">
        <v>12.953799999999999</v>
      </c>
      <c r="AM73" s="39">
        <v>0.75439999999999996</v>
      </c>
      <c r="AN73" s="39">
        <v>0.12720000000000001</v>
      </c>
      <c r="AO73" s="39">
        <v>100.3854</v>
      </c>
      <c r="AP73" s="64">
        <v>0.63210838735209529</v>
      </c>
      <c r="AQ73" s="64">
        <v>0.36385932383182595</v>
      </c>
      <c r="AR73" s="97">
        <v>4.0322888160786788E-3</v>
      </c>
      <c r="AS73" s="24"/>
      <c r="AT73" s="36" t="s">
        <v>259</v>
      </c>
      <c r="AU73" s="24" t="s">
        <v>160</v>
      </c>
      <c r="AV73" s="37" t="s">
        <v>235</v>
      </c>
      <c r="AW73" s="37" t="s">
        <v>268</v>
      </c>
      <c r="AX73" s="40">
        <v>0.105</v>
      </c>
      <c r="AY73" s="41">
        <v>0.435</v>
      </c>
      <c r="AZ73" s="41">
        <v>1.0089999999999999</v>
      </c>
      <c r="BA73" s="41">
        <v>2.948</v>
      </c>
      <c r="BB73" s="41">
        <v>2.3E-2</v>
      </c>
      <c r="BC73" s="41">
        <v>6.4000000000000001E-2</v>
      </c>
      <c r="BD73" s="41">
        <v>2.57</v>
      </c>
      <c r="BE73" s="41">
        <v>3.278</v>
      </c>
      <c r="BF73" s="41">
        <v>-8.9999999999999993E-3</v>
      </c>
      <c r="BG73" s="41">
        <v>73.435000000000002</v>
      </c>
      <c r="BH73" s="41">
        <v>15.634</v>
      </c>
      <c r="BI73" s="42">
        <v>99.494</v>
      </c>
    </row>
    <row r="74" spans="1:61" ht="15" customHeight="1">
      <c r="A74" t="s">
        <v>331</v>
      </c>
      <c r="B74" t="s">
        <v>255</v>
      </c>
      <c r="C74" t="s">
        <v>330</v>
      </c>
      <c r="D74" t="s">
        <v>328</v>
      </c>
      <c r="E74" s="64">
        <v>38.834200000000003</v>
      </c>
      <c r="F74" s="63">
        <v>2.4899999999999999E-2</v>
      </c>
      <c r="G74" s="65" t="s">
        <v>329</v>
      </c>
      <c r="H74" s="64">
        <v>19.0853</v>
      </c>
      <c r="I74" s="64">
        <v>41.022300000000001</v>
      </c>
      <c r="J74" s="63">
        <v>0.30659999999999998</v>
      </c>
      <c r="K74" s="63">
        <v>0.1074</v>
      </c>
      <c r="L74" s="63">
        <v>0.15179999999999999</v>
      </c>
      <c r="M74" s="65">
        <f t="shared" si="5"/>
        <v>99.532499999999999</v>
      </c>
      <c r="N74" s="64">
        <f t="shared" si="7"/>
        <v>0.79302108893808809</v>
      </c>
      <c r="O74" s="66">
        <f t="shared" si="8"/>
        <v>131.78215840885017</v>
      </c>
      <c r="P74" s="66">
        <f t="shared" si="9"/>
        <v>2374.4665482534042</v>
      </c>
      <c r="Q74" s="66">
        <f t="shared" si="6"/>
        <v>843.93828069564745</v>
      </c>
      <c r="R74" s="64"/>
      <c r="S74" s="64">
        <v>1.0000001078902647</v>
      </c>
      <c r="T74" s="64">
        <v>1.5747543992196997</v>
      </c>
      <c r="U74" s="63">
        <v>7.5567356134960092E-4</v>
      </c>
      <c r="V74" s="64">
        <v>0.41101170610343651</v>
      </c>
      <c r="W74" s="63">
        <v>6.687209973927564E-3</v>
      </c>
      <c r="X74" s="63">
        <v>2.2247239378880321E-3</v>
      </c>
      <c r="Y74" s="63">
        <v>4.1882346424947318E-3</v>
      </c>
      <c r="Z74" s="102">
        <v>4</v>
      </c>
      <c r="AB74" s="36" t="s">
        <v>259</v>
      </c>
      <c r="AC74" s="24" t="s">
        <v>266</v>
      </c>
      <c r="AD74" s="37" t="s">
        <v>233</v>
      </c>
      <c r="AE74" s="98" t="s">
        <v>327</v>
      </c>
      <c r="AF74" s="37">
        <v>39</v>
      </c>
      <c r="AG74" s="38">
        <v>56.8934</v>
      </c>
      <c r="AH74" s="39">
        <v>26.5929</v>
      </c>
      <c r="AI74" s="39">
        <v>6.2320000000000002</v>
      </c>
      <c r="AJ74" s="39">
        <v>0.11260000000000001</v>
      </c>
      <c r="AK74" s="39">
        <v>0.23069999999999999</v>
      </c>
      <c r="AL74" s="39">
        <v>9.5329999999999995</v>
      </c>
      <c r="AM74" s="39">
        <v>0.79769999999999996</v>
      </c>
      <c r="AN74" s="39">
        <v>4.8599999999999997E-2</v>
      </c>
      <c r="AO74" s="39">
        <v>100.4408</v>
      </c>
      <c r="AP74" s="64">
        <v>0.45212198760747657</v>
      </c>
      <c r="AQ74" s="64">
        <v>0.53485020212569567</v>
      </c>
      <c r="AR74" s="97">
        <v>1.3027810266827738E-2</v>
      </c>
      <c r="AS74" s="24"/>
      <c r="AT74" s="36" t="s">
        <v>259</v>
      </c>
      <c r="AU74" s="24" t="s">
        <v>160</v>
      </c>
      <c r="AV74" s="37" t="s">
        <v>235</v>
      </c>
      <c r="AW74" s="37" t="s">
        <v>268</v>
      </c>
      <c r="AX74" s="40">
        <v>0.114</v>
      </c>
      <c r="AY74" s="41">
        <v>0.42699999999999999</v>
      </c>
      <c r="AZ74" s="41">
        <v>0.97499999999999998</v>
      </c>
      <c r="BA74" s="41">
        <v>2.9060000000000001</v>
      </c>
      <c r="BB74" s="41">
        <v>2.4E-2</v>
      </c>
      <c r="BC74" s="41">
        <v>5.2999999999999999E-2</v>
      </c>
      <c r="BD74" s="41">
        <v>2.5449999999999999</v>
      </c>
      <c r="BE74" s="41">
        <v>3.3620000000000001</v>
      </c>
      <c r="BF74" s="41">
        <v>-0.04</v>
      </c>
      <c r="BG74" s="41">
        <v>73.460999999999999</v>
      </c>
      <c r="BH74" s="41">
        <v>15.602</v>
      </c>
      <c r="BI74" s="42">
        <v>99.429000000000002</v>
      </c>
    </row>
    <row r="75" spans="1:61" ht="15" customHeight="1">
      <c r="A75" t="s">
        <v>331</v>
      </c>
      <c r="B75" t="s">
        <v>255</v>
      </c>
      <c r="C75" t="s">
        <v>330</v>
      </c>
      <c r="D75" t="s">
        <v>328</v>
      </c>
      <c r="E75" s="64">
        <v>38.792200000000001</v>
      </c>
      <c r="F75" s="63">
        <v>2.75E-2</v>
      </c>
      <c r="G75" s="65" t="s">
        <v>329</v>
      </c>
      <c r="H75" s="64">
        <v>19.043900000000001</v>
      </c>
      <c r="I75" s="64">
        <v>41.031399999999998</v>
      </c>
      <c r="J75" s="63">
        <v>0.30180000000000001</v>
      </c>
      <c r="K75" s="63">
        <v>0.1062</v>
      </c>
      <c r="L75" s="63">
        <v>0.152</v>
      </c>
      <c r="M75" s="65">
        <f t="shared" si="5"/>
        <v>99.455000000000013</v>
      </c>
      <c r="N75" s="64">
        <f t="shared" si="7"/>
        <v>0.79341365808158482</v>
      </c>
      <c r="O75" s="66">
        <f t="shared" si="8"/>
        <v>145.54254442744499</v>
      </c>
      <c r="P75" s="66">
        <f t="shared" si="9"/>
        <v>2337.2929036623532</v>
      </c>
      <c r="Q75" s="66">
        <f t="shared" si="6"/>
        <v>834.50880269904815</v>
      </c>
      <c r="R75" s="64"/>
      <c r="S75" s="64">
        <v>0.99959605217544623</v>
      </c>
      <c r="T75" s="64">
        <v>1.5761719612456282</v>
      </c>
      <c r="U75" s="63">
        <v>8.3514524500941643E-4</v>
      </c>
      <c r="V75" s="64">
        <v>0.41039827886933888</v>
      </c>
      <c r="W75" s="63">
        <v>6.5869820965846993E-3</v>
      </c>
      <c r="X75" s="63">
        <v>2.2013586340059329E-3</v>
      </c>
      <c r="Y75" s="63">
        <v>4.1965969360356192E-3</v>
      </c>
      <c r="Z75" s="102">
        <v>4</v>
      </c>
      <c r="AB75" s="36" t="s">
        <v>259</v>
      </c>
      <c r="AC75" s="24" t="s">
        <v>266</v>
      </c>
      <c r="AD75" s="37" t="s">
        <v>233</v>
      </c>
      <c r="AE75" s="98" t="s">
        <v>330</v>
      </c>
      <c r="AF75" s="37">
        <v>40</v>
      </c>
      <c r="AG75" s="38">
        <v>50.488300000000002</v>
      </c>
      <c r="AH75" s="39">
        <v>31.361599999999999</v>
      </c>
      <c r="AI75" s="39">
        <v>3.4550999999999998</v>
      </c>
      <c r="AJ75" s="39">
        <v>0.11550000000000001</v>
      </c>
      <c r="AK75" s="39">
        <v>4.9099999999999998E-2</v>
      </c>
      <c r="AL75" s="39">
        <v>14.3118</v>
      </c>
      <c r="AM75" s="39">
        <v>0.68410000000000004</v>
      </c>
      <c r="AN75" s="39">
        <v>6.4000000000000003E-3</v>
      </c>
      <c r="AO75" s="39">
        <v>100.4718</v>
      </c>
      <c r="AP75" s="64">
        <v>0.69398770596784931</v>
      </c>
      <c r="AQ75" s="64">
        <v>0.30317740015542466</v>
      </c>
      <c r="AR75" s="97">
        <v>2.8348938767262634E-3</v>
      </c>
      <c r="AS75" s="24"/>
      <c r="AT75" s="36" t="s">
        <v>259</v>
      </c>
      <c r="AU75" s="24" t="s">
        <v>160</v>
      </c>
      <c r="AV75" s="37" t="s">
        <v>235</v>
      </c>
      <c r="AW75" s="37" t="s">
        <v>268</v>
      </c>
      <c r="AX75" s="40">
        <v>9.6000000000000002E-2</v>
      </c>
      <c r="AY75" s="41">
        <v>0.45300000000000001</v>
      </c>
      <c r="AZ75" s="41">
        <v>1.004</v>
      </c>
      <c r="BA75" s="41">
        <v>2.9550000000000001</v>
      </c>
      <c r="BB75" s="41">
        <v>2.5000000000000001E-2</v>
      </c>
      <c r="BC75" s="41">
        <v>6.0999999999999999E-2</v>
      </c>
      <c r="BD75" s="41">
        <v>2.4980000000000002</v>
      </c>
      <c r="BE75" s="41">
        <v>3.5859999999999999</v>
      </c>
      <c r="BF75" s="41">
        <v>-5.0000000000000001E-3</v>
      </c>
      <c r="BG75" s="41">
        <v>73.423000000000002</v>
      </c>
      <c r="BH75" s="41">
        <v>15.516999999999999</v>
      </c>
      <c r="BI75" s="42">
        <v>99.613</v>
      </c>
    </row>
    <row r="76" spans="1:61" ht="15" customHeight="1">
      <c r="A76" t="s">
        <v>331</v>
      </c>
      <c r="B76" t="s">
        <v>255</v>
      </c>
      <c r="C76" t="s">
        <v>330</v>
      </c>
      <c r="D76" t="s">
        <v>328</v>
      </c>
      <c r="E76" s="64">
        <v>38.829000000000001</v>
      </c>
      <c r="F76" s="63">
        <v>2.8400000000000002E-2</v>
      </c>
      <c r="G76" s="65" t="s">
        <v>329</v>
      </c>
      <c r="H76" s="64">
        <v>19.343900000000001</v>
      </c>
      <c r="I76" s="64">
        <v>40.871699999999997</v>
      </c>
      <c r="J76" s="63">
        <v>0.29909999999999998</v>
      </c>
      <c r="K76" s="63">
        <v>0.1157</v>
      </c>
      <c r="L76" s="63">
        <v>0.155</v>
      </c>
      <c r="M76" s="65">
        <f t="shared" si="5"/>
        <v>99.642800000000008</v>
      </c>
      <c r="N76" s="64">
        <f t="shared" si="7"/>
        <v>0.79019417688620641</v>
      </c>
      <c r="O76" s="66">
        <f t="shared" si="8"/>
        <v>150.30575497234318</v>
      </c>
      <c r="P76" s="66">
        <f t="shared" si="9"/>
        <v>2316.3827285798866</v>
      </c>
      <c r="Q76" s="66">
        <f t="shared" si="6"/>
        <v>909.15883683879349</v>
      </c>
      <c r="R76" s="64"/>
      <c r="S76" s="64">
        <v>0.99992218918565656</v>
      </c>
      <c r="T76" s="64">
        <v>1.5690610508521099</v>
      </c>
      <c r="U76" s="63">
        <v>8.6194099521396219E-4</v>
      </c>
      <c r="V76" s="64">
        <v>0.41660411443050616</v>
      </c>
      <c r="W76" s="63">
        <v>6.5239937836825907E-3</v>
      </c>
      <c r="X76" s="63">
        <v>2.3967874472004907E-3</v>
      </c>
      <c r="Y76" s="63">
        <v>4.2767636223676152E-3</v>
      </c>
      <c r="Z76" s="102">
        <v>4</v>
      </c>
      <c r="AB76" s="36" t="s">
        <v>259</v>
      </c>
      <c r="AC76" s="24" t="s">
        <v>266</v>
      </c>
      <c r="AD76" s="37" t="s">
        <v>233</v>
      </c>
      <c r="AE76" s="98" t="s">
        <v>330</v>
      </c>
      <c r="AF76" s="37">
        <v>42</v>
      </c>
      <c r="AG76" s="38">
        <v>51.732100000000003</v>
      </c>
      <c r="AH76" s="39">
        <v>30.6069</v>
      </c>
      <c r="AI76" s="39">
        <v>3.7366000000000001</v>
      </c>
      <c r="AJ76" s="39">
        <v>0.1119</v>
      </c>
      <c r="AK76" s="39">
        <v>8.1600000000000006E-2</v>
      </c>
      <c r="AL76" s="39">
        <v>13.551399999999999</v>
      </c>
      <c r="AM76" s="39">
        <v>0.75749999999999995</v>
      </c>
      <c r="AN76" s="39">
        <v>5.7299999999999997E-2</v>
      </c>
      <c r="AO76" s="39">
        <v>100.6352</v>
      </c>
      <c r="AP76" s="64">
        <v>0.66395068857018313</v>
      </c>
      <c r="AQ76" s="64">
        <v>0.33128895342692866</v>
      </c>
      <c r="AR76" s="97">
        <v>4.7603580028882228E-3</v>
      </c>
      <c r="AS76" s="24"/>
      <c r="AT76" s="36" t="s">
        <v>259</v>
      </c>
      <c r="AU76" s="24" t="s">
        <v>160</v>
      </c>
      <c r="AV76" s="37" t="s">
        <v>235</v>
      </c>
      <c r="AW76" s="37" t="s">
        <v>269</v>
      </c>
      <c r="AX76" s="40">
        <v>8.5999999999999993E-2</v>
      </c>
      <c r="AY76" s="41">
        <v>0.49299999999999999</v>
      </c>
      <c r="AZ76" s="41">
        <v>0.73899999999999999</v>
      </c>
      <c r="BA76" s="41">
        <v>3.23</v>
      </c>
      <c r="BB76" s="41">
        <v>2.5000000000000001E-2</v>
      </c>
      <c r="BC76" s="41">
        <v>2.5999999999999999E-2</v>
      </c>
      <c r="BD76" s="41">
        <v>6.2229999999999999</v>
      </c>
      <c r="BE76" s="41">
        <v>4.6680000000000001</v>
      </c>
      <c r="BF76" s="41">
        <v>-2.3E-2</v>
      </c>
      <c r="BG76" s="41">
        <v>75.561999999999998</v>
      </c>
      <c r="BH76" s="41">
        <v>8.7420000000000009</v>
      </c>
      <c r="BI76" s="42">
        <v>99.77</v>
      </c>
    </row>
    <row r="77" spans="1:61" ht="15" customHeight="1">
      <c r="A77" t="s">
        <v>331</v>
      </c>
      <c r="B77" t="s">
        <v>255</v>
      </c>
      <c r="C77" t="s">
        <v>330</v>
      </c>
      <c r="D77" t="s">
        <v>328</v>
      </c>
      <c r="E77" s="64">
        <v>38.703499999999998</v>
      </c>
      <c r="F77" s="63">
        <v>3.5900000000000001E-2</v>
      </c>
      <c r="G77" s="65" t="s">
        <v>329</v>
      </c>
      <c r="H77" s="64">
        <v>20.008900000000001</v>
      </c>
      <c r="I77" s="64">
        <v>40.375500000000002</v>
      </c>
      <c r="J77" s="63">
        <v>0.31059999999999999</v>
      </c>
      <c r="K77" s="63">
        <v>8.9099999999999999E-2</v>
      </c>
      <c r="L77" s="63">
        <v>0.17130000000000001</v>
      </c>
      <c r="M77" s="65">
        <f t="shared" si="5"/>
        <v>99.694800000000001</v>
      </c>
      <c r="N77" s="64">
        <f t="shared" si="7"/>
        <v>0.78246364592883033</v>
      </c>
      <c r="O77" s="66">
        <f t="shared" si="8"/>
        <v>189.9991761798282</v>
      </c>
      <c r="P77" s="66">
        <f t="shared" si="9"/>
        <v>2405.4445854126138</v>
      </c>
      <c r="Q77" s="66">
        <f t="shared" si="6"/>
        <v>700.13874124750646</v>
      </c>
      <c r="R77" s="64"/>
      <c r="S77" s="64">
        <v>0.99936359351980575</v>
      </c>
      <c r="T77" s="64">
        <v>1.5541693404531816</v>
      </c>
      <c r="U77" s="63">
        <v>1.0924886384139606E-3</v>
      </c>
      <c r="V77" s="64">
        <v>0.43208184008350808</v>
      </c>
      <c r="W77" s="63">
        <v>6.7930038479914459E-3</v>
      </c>
      <c r="X77" s="63">
        <v>1.8507047952827629E-3</v>
      </c>
      <c r="Y77" s="63">
        <v>4.7391908228045067E-3</v>
      </c>
      <c r="Z77" s="102">
        <v>4</v>
      </c>
      <c r="AB77" s="36" t="s">
        <v>259</v>
      </c>
      <c r="AC77" s="24" t="s">
        <v>266</v>
      </c>
      <c r="AD77" s="37" t="s">
        <v>233</v>
      </c>
      <c r="AE77" s="98" t="s">
        <v>330</v>
      </c>
      <c r="AF77" s="37">
        <v>44</v>
      </c>
      <c r="AG77" s="38">
        <v>49.5944</v>
      </c>
      <c r="AH77" s="39">
        <v>31.556699999999999</v>
      </c>
      <c r="AI77" s="39">
        <v>3.0194999999999999</v>
      </c>
      <c r="AJ77" s="39">
        <v>0.1113</v>
      </c>
      <c r="AK77" s="39">
        <v>3.56E-2</v>
      </c>
      <c r="AL77" s="39">
        <v>14.795500000000001</v>
      </c>
      <c r="AM77" s="39">
        <v>0.55059999999999998</v>
      </c>
      <c r="AN77" s="39">
        <v>6.8000000000000005E-2</v>
      </c>
      <c r="AO77" s="39">
        <v>99.731700000000004</v>
      </c>
      <c r="AP77" s="64">
        <v>0.72877320043608895</v>
      </c>
      <c r="AQ77" s="64">
        <v>0.26913889549468656</v>
      </c>
      <c r="AR77" s="97">
        <v>2.0879040692245907E-3</v>
      </c>
      <c r="AS77" s="24"/>
      <c r="AT77" s="36" t="s">
        <v>259</v>
      </c>
      <c r="AU77" s="24" t="s">
        <v>160</v>
      </c>
      <c r="AV77" s="37" t="s">
        <v>235</v>
      </c>
      <c r="AW77" s="37" t="s">
        <v>268</v>
      </c>
      <c r="AX77" s="40">
        <v>0.11700000000000001</v>
      </c>
      <c r="AY77" s="41">
        <v>0.45400000000000001</v>
      </c>
      <c r="AZ77" s="41">
        <v>0.98099999999999998</v>
      </c>
      <c r="BA77" s="41">
        <v>2.964</v>
      </c>
      <c r="BB77" s="41">
        <v>2.5999999999999999E-2</v>
      </c>
      <c r="BC77" s="41">
        <v>5.1999999999999998E-2</v>
      </c>
      <c r="BD77" s="41">
        <v>2.5190000000000001</v>
      </c>
      <c r="BE77" s="41">
        <v>3.5110000000000001</v>
      </c>
      <c r="BF77" s="41">
        <v>-3.7999999999999999E-2</v>
      </c>
      <c r="BG77" s="41">
        <v>73.786000000000001</v>
      </c>
      <c r="BH77" s="41">
        <v>15.773999999999999</v>
      </c>
      <c r="BI77" s="42">
        <v>100.14400000000001</v>
      </c>
    </row>
    <row r="78" spans="1:61" ht="15" customHeight="1">
      <c r="A78" t="s">
        <v>331</v>
      </c>
      <c r="B78" t="s">
        <v>255</v>
      </c>
      <c r="C78" t="s">
        <v>330</v>
      </c>
      <c r="D78" t="s">
        <v>328</v>
      </c>
      <c r="E78" s="64">
        <v>38.955399999999997</v>
      </c>
      <c r="F78" s="63">
        <v>2.53E-2</v>
      </c>
      <c r="G78" s="65" t="s">
        <v>329</v>
      </c>
      <c r="H78" s="64">
        <v>19.544799999999999</v>
      </c>
      <c r="I78" s="64">
        <v>41.078800000000001</v>
      </c>
      <c r="J78" s="63">
        <v>0.31790000000000002</v>
      </c>
      <c r="K78" s="63">
        <v>8.5800000000000001E-2</v>
      </c>
      <c r="L78" s="63">
        <v>0.14879999999999999</v>
      </c>
      <c r="M78" s="65">
        <f t="shared" si="5"/>
        <v>100.15679999999999</v>
      </c>
      <c r="N78" s="64">
        <f t="shared" si="7"/>
        <v>0.78931783421315127</v>
      </c>
      <c r="O78" s="66">
        <f t="shared" si="8"/>
        <v>133.89914087324937</v>
      </c>
      <c r="P78" s="66">
        <f t="shared" si="9"/>
        <v>2461.9795032281713</v>
      </c>
      <c r="Q78" s="66">
        <f t="shared" si="6"/>
        <v>674.20767675685806</v>
      </c>
      <c r="R78" s="64"/>
      <c r="S78" s="64">
        <v>0.99861708892656387</v>
      </c>
      <c r="T78" s="64">
        <v>1.5698429755743126</v>
      </c>
      <c r="U78" s="63">
        <v>7.6436544172021534E-4</v>
      </c>
      <c r="V78" s="64">
        <v>0.41901741440945717</v>
      </c>
      <c r="W78" s="63">
        <v>6.9025407468410425E-3</v>
      </c>
      <c r="X78" s="63">
        <v>1.7693134378361755E-3</v>
      </c>
      <c r="Y78" s="63">
        <v>4.0870298158446347E-3</v>
      </c>
      <c r="Z78" s="102">
        <v>4</v>
      </c>
      <c r="AB78" s="36" t="s">
        <v>259</v>
      </c>
      <c r="AC78" s="24" t="s">
        <v>266</v>
      </c>
      <c r="AD78" s="37" t="s">
        <v>233</v>
      </c>
      <c r="AE78" s="98" t="s">
        <v>327</v>
      </c>
      <c r="AF78" s="37">
        <v>45</v>
      </c>
      <c r="AG78" s="38">
        <v>53.3748</v>
      </c>
      <c r="AH78" s="39">
        <v>29.057500000000001</v>
      </c>
      <c r="AI78" s="39">
        <v>4.5556999999999999</v>
      </c>
      <c r="AJ78" s="39">
        <v>0.10730000000000001</v>
      </c>
      <c r="AK78" s="39">
        <v>0.1061</v>
      </c>
      <c r="AL78" s="39">
        <v>12.0581</v>
      </c>
      <c r="AM78" s="39">
        <v>0.70979999999999999</v>
      </c>
      <c r="AN78" s="39">
        <v>4.24E-2</v>
      </c>
      <c r="AO78" s="39">
        <v>100.0117</v>
      </c>
      <c r="AP78" s="64">
        <v>0.59026296695992997</v>
      </c>
      <c r="AQ78" s="64">
        <v>0.40355288561171032</v>
      </c>
      <c r="AR78" s="97">
        <v>6.1841474283597193E-3</v>
      </c>
      <c r="AS78" s="24"/>
      <c r="AT78" s="36" t="s">
        <v>259</v>
      </c>
      <c r="AU78" s="24" t="s">
        <v>160</v>
      </c>
      <c r="AV78" s="37" t="s">
        <v>235</v>
      </c>
      <c r="AW78" s="37" t="s">
        <v>268</v>
      </c>
      <c r="AX78" s="40">
        <v>0.124</v>
      </c>
      <c r="AY78" s="41">
        <v>0.44600000000000001</v>
      </c>
      <c r="AZ78" s="41">
        <v>0.97</v>
      </c>
      <c r="BA78" s="41">
        <v>2.819</v>
      </c>
      <c r="BB78" s="41">
        <v>2.5999999999999999E-2</v>
      </c>
      <c r="BC78" s="41">
        <v>6.6000000000000003E-2</v>
      </c>
      <c r="BD78" s="41">
        <v>2.528</v>
      </c>
      <c r="BE78" s="41">
        <v>3.6850000000000001</v>
      </c>
      <c r="BF78" s="41">
        <v>8.0000000000000002E-3</v>
      </c>
      <c r="BG78" s="41">
        <v>73.475999999999999</v>
      </c>
      <c r="BH78" s="41">
        <v>15.465</v>
      </c>
      <c r="BI78" s="42">
        <v>99.614000000000004</v>
      </c>
    </row>
    <row r="79" spans="1:61" ht="15" customHeight="1">
      <c r="A79" t="s">
        <v>331</v>
      </c>
      <c r="B79" t="s">
        <v>251</v>
      </c>
      <c r="C79" t="s">
        <v>330</v>
      </c>
      <c r="D79" t="s">
        <v>328</v>
      </c>
      <c r="E79" s="64">
        <v>38.407600000000002</v>
      </c>
      <c r="F79" s="63">
        <v>3.6600000000000001E-2</v>
      </c>
      <c r="G79" s="65" t="s">
        <v>329</v>
      </c>
      <c r="H79" s="64">
        <v>21.405799999999999</v>
      </c>
      <c r="I79" s="64">
        <v>39.403399999999998</v>
      </c>
      <c r="J79" s="63">
        <v>0.29609999999999997</v>
      </c>
      <c r="K79" s="63">
        <v>6.1100000000000002E-2</v>
      </c>
      <c r="L79" s="63">
        <v>0.1489</v>
      </c>
      <c r="M79" s="65">
        <f t="shared" si="5"/>
        <v>99.759499999999989</v>
      </c>
      <c r="N79" s="64">
        <f t="shared" si="7"/>
        <v>0.76642357897429891</v>
      </c>
      <c r="O79" s="66">
        <f t="shared" si="8"/>
        <v>193.70389549252675</v>
      </c>
      <c r="P79" s="66">
        <f t="shared" si="9"/>
        <v>2293.1492007104794</v>
      </c>
      <c r="Q79" s="66">
        <f t="shared" si="6"/>
        <v>480.11758799352015</v>
      </c>
      <c r="R79" s="64"/>
      <c r="S79" s="64">
        <v>0.99771467010858039</v>
      </c>
      <c r="T79" s="64">
        <v>1.5259138869564197</v>
      </c>
      <c r="U79" s="63">
        <v>1.1205196328353578E-3</v>
      </c>
      <c r="V79" s="64">
        <v>0.46503984778976759</v>
      </c>
      <c r="W79" s="63">
        <v>6.5150045140129802E-3</v>
      </c>
      <c r="X79" s="63">
        <v>1.2767814397081658E-3</v>
      </c>
      <c r="Y79" s="63">
        <v>4.1443596336779246E-3</v>
      </c>
      <c r="Z79" s="102">
        <v>4</v>
      </c>
      <c r="AB79" s="36" t="s">
        <v>259</v>
      </c>
      <c r="AC79" s="24" t="s">
        <v>266</v>
      </c>
      <c r="AD79" s="37" t="s">
        <v>233</v>
      </c>
      <c r="AE79" s="98" t="s">
        <v>330</v>
      </c>
      <c r="AF79" s="37">
        <v>46</v>
      </c>
      <c r="AG79" s="38">
        <v>49.362900000000003</v>
      </c>
      <c r="AH79" s="39">
        <v>31.769500000000001</v>
      </c>
      <c r="AI79" s="39">
        <v>2.9870000000000001</v>
      </c>
      <c r="AJ79" s="39">
        <v>8.1299999999999997E-2</v>
      </c>
      <c r="AK79" s="39">
        <v>3.49E-2</v>
      </c>
      <c r="AL79" s="39">
        <v>15.005100000000001</v>
      </c>
      <c r="AM79" s="39">
        <v>0.53600000000000003</v>
      </c>
      <c r="AN79" s="39">
        <v>3.8199999999999998E-2</v>
      </c>
      <c r="AO79" s="39">
        <v>99.814899999999994</v>
      </c>
      <c r="AP79" s="64">
        <v>0.73367821515015008</v>
      </c>
      <c r="AQ79" s="64">
        <v>0.26428994276195755</v>
      </c>
      <c r="AR79" s="97">
        <v>2.0318420878923387E-3</v>
      </c>
      <c r="AS79" s="24"/>
      <c r="AT79" s="36" t="s">
        <v>259</v>
      </c>
      <c r="AU79" s="24" t="s">
        <v>160</v>
      </c>
      <c r="AV79" s="37" t="s">
        <v>235</v>
      </c>
      <c r="AW79" s="37" t="s">
        <v>263</v>
      </c>
      <c r="AX79" s="40">
        <v>9.1999999999999998E-2</v>
      </c>
      <c r="AY79" s="41">
        <v>0.52700000000000002</v>
      </c>
      <c r="AZ79" s="41">
        <v>0.82699999999999996</v>
      </c>
      <c r="BA79" s="41">
        <v>3.3530000000000002</v>
      </c>
      <c r="BB79" s="41">
        <v>2.5999999999999999E-2</v>
      </c>
      <c r="BC79" s="41">
        <v>6.8000000000000005E-2</v>
      </c>
      <c r="BD79" s="41">
        <v>2.8919999999999999</v>
      </c>
      <c r="BE79" s="41">
        <v>4.32</v>
      </c>
      <c r="BF79" s="41">
        <v>-3.5999999999999997E-2</v>
      </c>
      <c r="BG79" s="41">
        <v>75.296999999999997</v>
      </c>
      <c r="BH79" s="41">
        <v>11.863</v>
      </c>
      <c r="BI79" s="42">
        <v>99.23</v>
      </c>
    </row>
    <row r="80" spans="1:61" ht="15" customHeight="1">
      <c r="A80" t="s">
        <v>331</v>
      </c>
      <c r="B80" t="s">
        <v>251</v>
      </c>
      <c r="C80" t="s">
        <v>327</v>
      </c>
      <c r="D80" t="s">
        <v>328</v>
      </c>
      <c r="E80" s="64">
        <v>38.279499999999999</v>
      </c>
      <c r="F80" s="63">
        <v>2.47E-2</v>
      </c>
      <c r="G80" s="65" t="s">
        <v>329</v>
      </c>
      <c r="H80" s="64">
        <v>22.103100000000001</v>
      </c>
      <c r="I80" s="64">
        <v>38.872199999999999</v>
      </c>
      <c r="J80" s="63">
        <v>0.29480000000000001</v>
      </c>
      <c r="K80" s="63">
        <v>3.0700000000000002E-2</v>
      </c>
      <c r="L80" s="63">
        <v>0.12520000000000001</v>
      </c>
      <c r="M80" s="65">
        <f t="shared" si="5"/>
        <v>99.730200000000011</v>
      </c>
      <c r="N80" s="64">
        <f t="shared" si="7"/>
        <v>0.75815612521828035</v>
      </c>
      <c r="O80" s="66">
        <f t="shared" si="8"/>
        <v>130.72366717665059</v>
      </c>
      <c r="P80" s="66">
        <f t="shared" si="9"/>
        <v>2283.0813386337363</v>
      </c>
      <c r="Q80" s="66">
        <f t="shared" si="6"/>
        <v>241.23747874633497</v>
      </c>
      <c r="R80" s="64"/>
      <c r="S80" s="64">
        <v>0.99786643715171308</v>
      </c>
      <c r="T80" s="64">
        <v>1.5106102236664818</v>
      </c>
      <c r="U80" s="63">
        <v>7.5884365857450964E-4</v>
      </c>
      <c r="V80" s="64">
        <v>0.48186886265833379</v>
      </c>
      <c r="W80" s="63">
        <v>6.5090973037333147E-3</v>
      </c>
      <c r="X80" s="63">
        <v>6.4376994458145655E-4</v>
      </c>
      <c r="Y80" s="63">
        <v>3.4969066355818998E-3</v>
      </c>
      <c r="Z80" s="102">
        <v>4</v>
      </c>
      <c r="AB80" s="36" t="s">
        <v>259</v>
      </c>
      <c r="AC80" s="24" t="s">
        <v>266</v>
      </c>
      <c r="AD80" s="37" t="s">
        <v>233</v>
      </c>
      <c r="AE80" s="98" t="s">
        <v>327</v>
      </c>
      <c r="AF80" s="37">
        <v>47</v>
      </c>
      <c r="AG80" s="38">
        <v>56.776200000000003</v>
      </c>
      <c r="AH80" s="39">
        <v>26.8523</v>
      </c>
      <c r="AI80" s="39">
        <v>5.8967000000000001</v>
      </c>
      <c r="AJ80" s="39">
        <v>9.8400000000000001E-2</v>
      </c>
      <c r="AK80" s="39">
        <v>0.2263</v>
      </c>
      <c r="AL80" s="39">
        <v>9.8346999999999998</v>
      </c>
      <c r="AM80" s="39">
        <v>0.87839999999999996</v>
      </c>
      <c r="AN80" s="39">
        <v>8.0399999999999999E-2</v>
      </c>
      <c r="AO80" s="39">
        <v>100.6433</v>
      </c>
      <c r="AP80" s="64">
        <v>0.47339736141199307</v>
      </c>
      <c r="AQ80" s="64">
        <v>0.51363242686078314</v>
      </c>
      <c r="AR80" s="97">
        <v>1.2970211727223766E-2</v>
      </c>
      <c r="AS80" s="24"/>
      <c r="AT80" s="36" t="s">
        <v>259</v>
      </c>
      <c r="AU80" s="24" t="s">
        <v>160</v>
      </c>
      <c r="AV80" s="37" t="s">
        <v>235</v>
      </c>
      <c r="AW80" s="37" t="s">
        <v>268</v>
      </c>
      <c r="AX80" s="40">
        <v>0.14299999999999999</v>
      </c>
      <c r="AY80" s="41">
        <v>0.46400000000000002</v>
      </c>
      <c r="AZ80" s="41">
        <v>0.96599999999999997</v>
      </c>
      <c r="BA80" s="41">
        <v>2.6160000000000001</v>
      </c>
      <c r="BB80" s="41">
        <v>2.7E-2</v>
      </c>
      <c r="BC80" s="41">
        <v>0.108</v>
      </c>
      <c r="BD80" s="41">
        <v>2.4940000000000002</v>
      </c>
      <c r="BE80" s="41">
        <v>3.8180000000000001</v>
      </c>
      <c r="BF80" s="41">
        <v>2.7E-2</v>
      </c>
      <c r="BG80" s="41">
        <v>73.335999999999999</v>
      </c>
      <c r="BH80" s="41">
        <v>15.026</v>
      </c>
      <c r="BI80" s="42">
        <v>99.024000000000001</v>
      </c>
    </row>
    <row r="81" spans="1:61" ht="15" customHeight="1">
      <c r="A81" t="s">
        <v>331</v>
      </c>
      <c r="B81" t="s">
        <v>251</v>
      </c>
      <c r="C81" t="s">
        <v>327</v>
      </c>
      <c r="D81" t="s">
        <v>328</v>
      </c>
      <c r="E81" s="64">
        <v>38.677</v>
      </c>
      <c r="F81" s="63">
        <v>3.6600000000000001E-2</v>
      </c>
      <c r="G81" s="65" t="s">
        <v>329</v>
      </c>
      <c r="H81" s="64">
        <v>21.938500000000001</v>
      </c>
      <c r="I81" s="64">
        <v>39.238100000000003</v>
      </c>
      <c r="J81" s="63">
        <v>0.31979999999999997</v>
      </c>
      <c r="K81" s="63">
        <v>4.9399999999999999E-2</v>
      </c>
      <c r="L81" s="63">
        <v>0.18770000000000001</v>
      </c>
      <c r="M81" s="65">
        <f t="shared" si="5"/>
        <v>100.44710000000002</v>
      </c>
      <c r="N81" s="64">
        <f t="shared" si="7"/>
        <v>0.76123105758847043</v>
      </c>
      <c r="O81" s="66">
        <f t="shared" si="8"/>
        <v>193.70389549252675</v>
      </c>
      <c r="P81" s="66">
        <f t="shared" si="9"/>
        <v>2476.6940708787956</v>
      </c>
      <c r="Q81" s="66">
        <f t="shared" si="6"/>
        <v>388.18017752667583</v>
      </c>
      <c r="R81" s="64"/>
      <c r="S81" s="64">
        <v>0.99958379285847254</v>
      </c>
      <c r="T81" s="64">
        <v>1.5117554228188383</v>
      </c>
      <c r="U81" s="63">
        <v>1.1147993523022348E-3</v>
      </c>
      <c r="V81" s="64">
        <v>0.47417960669503784</v>
      </c>
      <c r="W81" s="63">
        <v>7.0005475593431284E-3</v>
      </c>
      <c r="X81" s="63">
        <v>1.027021503688864E-3</v>
      </c>
      <c r="Y81" s="63">
        <v>5.1976166776934209E-3</v>
      </c>
      <c r="Z81" s="102">
        <v>4</v>
      </c>
      <c r="AB81" s="36" t="s">
        <v>259</v>
      </c>
      <c r="AC81" s="24" t="s">
        <v>266</v>
      </c>
      <c r="AD81" s="37" t="s">
        <v>233</v>
      </c>
      <c r="AE81" s="98" t="s">
        <v>330</v>
      </c>
      <c r="AF81" s="37">
        <v>48</v>
      </c>
      <c r="AG81" s="38">
        <v>49.486400000000003</v>
      </c>
      <c r="AH81" s="39">
        <v>31.645700000000001</v>
      </c>
      <c r="AI81" s="39">
        <v>3.2307999999999999</v>
      </c>
      <c r="AJ81" s="39">
        <v>9.69E-2</v>
      </c>
      <c r="AK81" s="39">
        <v>4.6300000000000001E-2</v>
      </c>
      <c r="AL81" s="39">
        <v>14.4155</v>
      </c>
      <c r="AM81" s="39">
        <v>0.53339999999999999</v>
      </c>
      <c r="AN81" s="39">
        <v>4.8800000000000003E-2</v>
      </c>
      <c r="AO81" s="39">
        <v>99.503900000000002</v>
      </c>
      <c r="AP81" s="64">
        <v>0.70952784948107461</v>
      </c>
      <c r="AQ81" s="64">
        <v>0.28775872114301709</v>
      </c>
      <c r="AR81" s="97">
        <v>2.71342937590828E-3</v>
      </c>
      <c r="AS81" s="24"/>
      <c r="AT81" s="36" t="s">
        <v>259</v>
      </c>
      <c r="AU81" s="24" t="s">
        <v>160</v>
      </c>
      <c r="AV81" s="37" t="s">
        <v>235</v>
      </c>
      <c r="AW81" s="37" t="s">
        <v>270</v>
      </c>
      <c r="AX81" s="40">
        <v>8.1000000000000003E-2</v>
      </c>
      <c r="AY81" s="41">
        <v>0.46600000000000003</v>
      </c>
      <c r="AZ81" s="41">
        <v>0.78700000000000003</v>
      </c>
      <c r="BA81" s="41">
        <v>2.9580000000000002</v>
      </c>
      <c r="BB81" s="41">
        <v>2.9000000000000001E-2</v>
      </c>
      <c r="BC81" s="41">
        <v>2.8000000000000001E-2</v>
      </c>
      <c r="BD81" s="41">
        <v>4.4000000000000004</v>
      </c>
      <c r="BE81" s="41">
        <v>4.6779999999999999</v>
      </c>
      <c r="BF81" s="41">
        <v>-2E-3</v>
      </c>
      <c r="BG81" s="41">
        <v>75.584000000000003</v>
      </c>
      <c r="BH81" s="41">
        <v>11.022</v>
      </c>
      <c r="BI81" s="42">
        <v>100.03100000000001</v>
      </c>
    </row>
    <row r="82" spans="1:61" ht="15" customHeight="1">
      <c r="A82" t="s">
        <v>331</v>
      </c>
      <c r="B82" t="s">
        <v>251</v>
      </c>
      <c r="C82" t="s">
        <v>330</v>
      </c>
      <c r="D82" t="s">
        <v>328</v>
      </c>
      <c r="E82" s="64">
        <v>38.178400000000003</v>
      </c>
      <c r="F82" s="63">
        <v>3.8800000000000001E-2</v>
      </c>
      <c r="G82" s="65" t="s">
        <v>329</v>
      </c>
      <c r="H82" s="64">
        <v>22.221499999999999</v>
      </c>
      <c r="I82" s="64">
        <v>38.529600000000002</v>
      </c>
      <c r="J82" s="63">
        <v>0.31059999999999999</v>
      </c>
      <c r="K82" s="63">
        <v>6.25E-2</v>
      </c>
      <c r="L82" s="63">
        <v>0.16250000000000001</v>
      </c>
      <c r="M82" s="65">
        <f t="shared" si="5"/>
        <v>99.503899999999987</v>
      </c>
      <c r="N82" s="64">
        <f t="shared" si="7"/>
        <v>0.75554386929932216</v>
      </c>
      <c r="O82" s="66">
        <f t="shared" si="8"/>
        <v>205.34729904672238</v>
      </c>
      <c r="P82" s="66">
        <f t="shared" si="9"/>
        <v>2405.4445854126138</v>
      </c>
      <c r="Q82" s="66">
        <f t="shared" si="6"/>
        <v>491.11864565621943</v>
      </c>
      <c r="R82" s="64"/>
      <c r="S82" s="64">
        <v>0.99855019496736608</v>
      </c>
      <c r="T82" s="64">
        <v>1.502290141828371</v>
      </c>
      <c r="U82" s="63">
        <v>1.1960052869723981E-3</v>
      </c>
      <c r="V82" s="64">
        <v>0.48606579999346894</v>
      </c>
      <c r="W82" s="63">
        <v>6.8808288239710714E-3</v>
      </c>
      <c r="X82" s="63">
        <v>1.3149776060235689E-3</v>
      </c>
      <c r="Y82" s="63">
        <v>4.5538538829749259E-3</v>
      </c>
      <c r="Z82" s="102">
        <v>4</v>
      </c>
      <c r="AB82" s="36" t="s">
        <v>259</v>
      </c>
      <c r="AC82" s="24" t="s">
        <v>266</v>
      </c>
      <c r="AD82" s="37" t="s">
        <v>233</v>
      </c>
      <c r="AE82" s="98" t="s">
        <v>327</v>
      </c>
      <c r="AF82" s="37">
        <v>49</v>
      </c>
      <c r="AG82" s="38">
        <v>53.838999999999999</v>
      </c>
      <c r="AH82" s="39">
        <v>28.9754</v>
      </c>
      <c r="AI82" s="39">
        <v>4.7460000000000004</v>
      </c>
      <c r="AJ82" s="39">
        <v>9.5399999999999999E-2</v>
      </c>
      <c r="AK82" s="39">
        <v>0.109</v>
      </c>
      <c r="AL82" s="39">
        <v>11.741899999999999</v>
      </c>
      <c r="AM82" s="39">
        <v>0.77629999999999999</v>
      </c>
      <c r="AN82" s="39">
        <v>9.11E-2</v>
      </c>
      <c r="AO82" s="39">
        <v>100.374</v>
      </c>
      <c r="AP82" s="64">
        <v>0.57389626533264337</v>
      </c>
      <c r="AQ82" s="64">
        <v>0.41976037532230143</v>
      </c>
      <c r="AR82" s="97">
        <v>6.3433593450551648E-3</v>
      </c>
      <c r="AS82" s="24"/>
      <c r="AT82" s="36" t="s">
        <v>259</v>
      </c>
      <c r="AU82" s="24" t="s">
        <v>160</v>
      </c>
      <c r="AV82" s="37" t="s">
        <v>235</v>
      </c>
      <c r="AW82" s="37" t="s">
        <v>268</v>
      </c>
      <c r="AX82" s="40">
        <v>0.10100000000000001</v>
      </c>
      <c r="AY82" s="41">
        <v>0.439</v>
      </c>
      <c r="AZ82" s="41">
        <v>1.006</v>
      </c>
      <c r="BA82" s="41">
        <v>2.92</v>
      </c>
      <c r="BB82" s="41">
        <v>2.9000000000000001E-2</v>
      </c>
      <c r="BC82" s="41">
        <v>0.05</v>
      </c>
      <c r="BD82" s="41">
        <v>2.528</v>
      </c>
      <c r="BE82" s="41">
        <v>3.8119999999999998</v>
      </c>
      <c r="BF82" s="41">
        <v>2.7E-2</v>
      </c>
      <c r="BG82" s="41">
        <v>73.183999999999997</v>
      </c>
      <c r="BH82" s="41">
        <v>15.62</v>
      </c>
      <c r="BI82" s="42">
        <v>99.713999999999999</v>
      </c>
    </row>
    <row r="83" spans="1:61" ht="15" customHeight="1">
      <c r="A83" t="s">
        <v>331</v>
      </c>
      <c r="B83" t="s">
        <v>251</v>
      </c>
      <c r="C83" t="s">
        <v>327</v>
      </c>
      <c r="D83" t="s">
        <v>328</v>
      </c>
      <c r="E83" s="64">
        <v>38.074599999999997</v>
      </c>
      <c r="F83" s="63">
        <v>3.9100000000000003E-2</v>
      </c>
      <c r="G83" s="65" t="s">
        <v>329</v>
      </c>
      <c r="H83" s="64">
        <v>22.211600000000001</v>
      </c>
      <c r="I83" s="64">
        <v>38.060299999999998</v>
      </c>
      <c r="J83" s="63">
        <v>0.34949999999999998</v>
      </c>
      <c r="K83" s="63">
        <v>2.4899999999999999E-2</v>
      </c>
      <c r="L83" s="63">
        <v>0.1789</v>
      </c>
      <c r="M83" s="65">
        <f t="shared" si="5"/>
        <v>98.938900000000004</v>
      </c>
      <c r="N83" s="64">
        <f t="shared" si="7"/>
        <v>0.75335612429157039</v>
      </c>
      <c r="O83" s="66">
        <f t="shared" si="8"/>
        <v>206.93503589502174</v>
      </c>
      <c r="P83" s="66">
        <f t="shared" si="9"/>
        <v>2706.7059967859259</v>
      </c>
      <c r="Q83" s="66">
        <f t="shared" si="6"/>
        <v>195.66166842943784</v>
      </c>
      <c r="R83" s="64"/>
      <c r="S83" s="64">
        <v>1.001695345852555</v>
      </c>
      <c r="T83" s="64">
        <v>1.492724475002013</v>
      </c>
      <c r="U83" s="63">
        <v>1.212345097872349E-3</v>
      </c>
      <c r="V83" s="64">
        <v>0.48870824568598625</v>
      </c>
      <c r="W83" s="63">
        <v>7.7881554628752821E-3</v>
      </c>
      <c r="X83" s="63">
        <v>5.2696990806501952E-4</v>
      </c>
      <c r="Y83" s="63">
        <v>5.0429445891420309E-3</v>
      </c>
      <c r="Z83" s="102">
        <v>4</v>
      </c>
      <c r="AB83" s="36" t="s">
        <v>259</v>
      </c>
      <c r="AC83" s="24" t="s">
        <v>266</v>
      </c>
      <c r="AD83" s="37" t="s">
        <v>233</v>
      </c>
      <c r="AE83" s="98" t="s">
        <v>330</v>
      </c>
      <c r="AF83" s="37">
        <v>50</v>
      </c>
      <c r="AG83" s="38">
        <v>50.617600000000003</v>
      </c>
      <c r="AH83" s="39">
        <v>31.186599999999999</v>
      </c>
      <c r="AI83" s="39">
        <v>3.2648000000000001</v>
      </c>
      <c r="AJ83" s="39">
        <v>0.11360000000000001</v>
      </c>
      <c r="AK83" s="39">
        <v>5.5500000000000001E-2</v>
      </c>
      <c r="AL83" s="39">
        <v>14.395899999999999</v>
      </c>
      <c r="AM83" s="39">
        <v>0.67169999999999996</v>
      </c>
      <c r="AN83" s="39">
        <v>4.0300000000000002E-2</v>
      </c>
      <c r="AO83" s="39">
        <v>100.3459</v>
      </c>
      <c r="AP83" s="64">
        <v>0.70672371589532712</v>
      </c>
      <c r="AQ83" s="64">
        <v>0.29003212890442892</v>
      </c>
      <c r="AR83" s="97">
        <v>3.2441552002439159E-3</v>
      </c>
      <c r="AS83" s="24"/>
      <c r="AT83" s="36" t="s">
        <v>259</v>
      </c>
      <c r="AU83" s="24" t="s">
        <v>160</v>
      </c>
      <c r="AV83" s="37" t="s">
        <v>235</v>
      </c>
      <c r="AW83" s="37" t="s">
        <v>260</v>
      </c>
      <c r="AX83" s="40">
        <v>0.108</v>
      </c>
      <c r="AY83" s="41">
        <v>0.51100000000000001</v>
      </c>
      <c r="AZ83" s="41">
        <v>0.75900000000000001</v>
      </c>
      <c r="BA83" s="41">
        <v>3.3940000000000001</v>
      </c>
      <c r="BB83" s="41">
        <v>0.03</v>
      </c>
      <c r="BC83" s="41">
        <v>6.3E-2</v>
      </c>
      <c r="BD83" s="41">
        <v>2.4649999999999999</v>
      </c>
      <c r="BE83" s="41">
        <v>4.181</v>
      </c>
      <c r="BF83" s="41">
        <v>-3.0000000000000001E-3</v>
      </c>
      <c r="BG83" s="41">
        <v>75.938999999999993</v>
      </c>
      <c r="BH83" s="41">
        <v>11.766999999999999</v>
      </c>
      <c r="BI83" s="42">
        <v>99.213999999999999</v>
      </c>
    </row>
    <row r="84" spans="1:61" ht="15" customHeight="1">
      <c r="A84" t="s">
        <v>241</v>
      </c>
      <c r="B84" t="s">
        <v>334</v>
      </c>
      <c r="C84" t="s">
        <v>330</v>
      </c>
      <c r="D84" t="s">
        <v>328</v>
      </c>
      <c r="E84" s="64">
        <v>35.232599999999998</v>
      </c>
      <c r="F84" s="63">
        <v>1.6E-2</v>
      </c>
      <c r="G84" s="65" t="s">
        <v>329</v>
      </c>
      <c r="H84" s="64">
        <v>35.985799999999998</v>
      </c>
      <c r="I84" s="64">
        <v>26.4284</v>
      </c>
      <c r="J84" s="63">
        <v>0.6552</v>
      </c>
      <c r="K84" s="63">
        <v>3.5000000000000001E-3</v>
      </c>
      <c r="L84" s="63">
        <v>0.29720000000000002</v>
      </c>
      <c r="M84" s="65">
        <f t="shared" si="5"/>
        <v>98.61869999999999</v>
      </c>
      <c r="N84" s="64">
        <f t="shared" si="7"/>
        <v>0.56693338859565312</v>
      </c>
      <c r="O84" s="66">
        <f t="shared" si="8"/>
        <v>84.679298575967977</v>
      </c>
      <c r="P84" s="66">
        <f t="shared" si="9"/>
        <v>5074.2024866785086</v>
      </c>
      <c r="Q84" s="66">
        <f t="shared" si="6"/>
        <v>27.502644156748289</v>
      </c>
      <c r="R84" s="64"/>
      <c r="S84" s="64">
        <v>1.0004750507292064</v>
      </c>
      <c r="T84" s="64">
        <v>1.1187668284721126</v>
      </c>
      <c r="U84" s="63">
        <v>5.3546458106379867E-4</v>
      </c>
      <c r="V84" s="64">
        <v>0.85459873964763156</v>
      </c>
      <c r="W84" s="63">
        <v>1.5758779686204687E-2</v>
      </c>
      <c r="X84" s="63">
        <v>7.9949504514547086E-5</v>
      </c>
      <c r="Y84" s="63">
        <v>9.0424043595275228E-3</v>
      </c>
      <c r="Z84" s="102">
        <v>4</v>
      </c>
      <c r="AB84" s="25" t="s">
        <v>259</v>
      </c>
      <c r="AC84" s="26" t="s">
        <v>266</v>
      </c>
      <c r="AD84" s="37" t="s">
        <v>233</v>
      </c>
      <c r="AE84" s="98" t="s">
        <v>327</v>
      </c>
      <c r="AF84" s="27">
        <v>51</v>
      </c>
      <c r="AG84" s="43">
        <v>57.441800000000001</v>
      </c>
      <c r="AH84" s="44">
        <v>26.1492</v>
      </c>
      <c r="AI84" s="44">
        <v>6.3628999999999998</v>
      </c>
      <c r="AJ84" s="44">
        <v>0.123</v>
      </c>
      <c r="AK84" s="44">
        <v>0.24349999999999999</v>
      </c>
      <c r="AL84" s="44">
        <v>9.0467999999999993</v>
      </c>
      <c r="AM84" s="44">
        <v>0.92390000000000005</v>
      </c>
      <c r="AN84" s="44">
        <v>0.1057</v>
      </c>
      <c r="AO84" s="39">
        <v>100.3967</v>
      </c>
      <c r="AP84" s="64">
        <v>0.43387987012037565</v>
      </c>
      <c r="AQ84" s="64">
        <v>0.55221512092089442</v>
      </c>
      <c r="AR84" s="97">
        <v>1.3905008958729797E-2</v>
      </c>
      <c r="AS84" s="24"/>
      <c r="AT84" s="36" t="s">
        <v>259</v>
      </c>
      <c r="AU84" s="24" t="s">
        <v>160</v>
      </c>
      <c r="AV84" s="37" t="s">
        <v>235</v>
      </c>
      <c r="AW84" s="37" t="s">
        <v>260</v>
      </c>
      <c r="AX84" s="40">
        <v>0.121</v>
      </c>
      <c r="AY84" s="41">
        <v>0.52100000000000002</v>
      </c>
      <c r="AZ84" s="41">
        <v>0.746</v>
      </c>
      <c r="BA84" s="41">
        <v>3.423</v>
      </c>
      <c r="BB84" s="41">
        <v>3.2000000000000001E-2</v>
      </c>
      <c r="BC84" s="41">
        <v>8.2000000000000003E-2</v>
      </c>
      <c r="BD84" s="41">
        <v>2.645</v>
      </c>
      <c r="BE84" s="41">
        <v>3.6059999999999999</v>
      </c>
      <c r="BF84" s="41">
        <v>-2.1999999999999999E-2</v>
      </c>
      <c r="BG84" s="41">
        <v>75.903000000000006</v>
      </c>
      <c r="BH84" s="41">
        <v>11.523999999999999</v>
      </c>
      <c r="BI84" s="42">
        <v>98.581000000000003</v>
      </c>
    </row>
    <row r="85" spans="1:61" ht="15" customHeight="1">
      <c r="A85" t="s">
        <v>241</v>
      </c>
      <c r="B85" t="s">
        <v>334</v>
      </c>
      <c r="C85" t="s">
        <v>327</v>
      </c>
      <c r="D85" t="s">
        <v>328</v>
      </c>
      <c r="E85" s="64">
        <v>34.699399999999997</v>
      </c>
      <c r="F85" s="63">
        <v>1.47E-2</v>
      </c>
      <c r="G85" s="65" t="s">
        <v>329</v>
      </c>
      <c r="H85" s="64">
        <v>38.628399999999999</v>
      </c>
      <c r="I85" s="64">
        <v>24.450500000000002</v>
      </c>
      <c r="J85" s="63">
        <v>0.68940000000000001</v>
      </c>
      <c r="K85" s="63">
        <v>4.7000000000000002E-3</v>
      </c>
      <c r="L85" s="63">
        <v>0.3009</v>
      </c>
      <c r="M85" s="65">
        <f t="shared" si="5"/>
        <v>98.788000000000011</v>
      </c>
      <c r="N85" s="64">
        <f t="shared" si="7"/>
        <v>0.53013802064418936</v>
      </c>
      <c r="O85" s="66">
        <f t="shared" si="8"/>
        <v>77.79910556667059</v>
      </c>
      <c r="P85" s="66">
        <f t="shared" si="9"/>
        <v>5339.0647043897488</v>
      </c>
      <c r="Q85" s="66">
        <f t="shared" si="6"/>
        <v>36.932122153347706</v>
      </c>
      <c r="R85" s="64"/>
      <c r="S85" s="64">
        <v>0.99789664620507623</v>
      </c>
      <c r="T85" s="64">
        <v>1.0482345798121171</v>
      </c>
      <c r="U85" s="63">
        <v>4.9823029265930597E-4</v>
      </c>
      <c r="V85" s="64">
        <v>0.9290515966035463</v>
      </c>
      <c r="W85" s="63">
        <v>1.679275695225085E-2</v>
      </c>
      <c r="X85" s="63">
        <v>1.0872955690251432E-4</v>
      </c>
      <c r="Y85" s="63">
        <v>9.2716992260407707E-3</v>
      </c>
      <c r="Z85" s="102">
        <v>4</v>
      </c>
      <c r="AB85" s="24"/>
      <c r="AC85" s="24"/>
      <c r="AD85" s="37"/>
      <c r="AE85" s="37"/>
      <c r="AF85" s="37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95"/>
      <c r="AS85" s="24"/>
      <c r="AT85" s="36" t="s">
        <v>259</v>
      </c>
      <c r="AU85" s="24" t="s">
        <v>160</v>
      </c>
      <c r="AV85" s="37" t="s">
        <v>235</v>
      </c>
      <c r="AW85" s="37" t="s">
        <v>260</v>
      </c>
      <c r="AX85" s="40">
        <v>9.0999999999999998E-2</v>
      </c>
      <c r="AY85" s="41">
        <v>0.49399999999999999</v>
      </c>
      <c r="AZ85" s="41">
        <v>0.78900000000000003</v>
      </c>
      <c r="BA85" s="41">
        <v>3.4510000000000001</v>
      </c>
      <c r="BB85" s="41">
        <v>3.3000000000000002E-2</v>
      </c>
      <c r="BC85" s="41">
        <v>6.0999999999999999E-2</v>
      </c>
      <c r="BD85" s="41">
        <v>2.5459999999999998</v>
      </c>
      <c r="BE85" s="41">
        <v>3.718</v>
      </c>
      <c r="BF85" s="41">
        <v>-5.0000000000000001E-3</v>
      </c>
      <c r="BG85" s="41">
        <v>76.046000000000006</v>
      </c>
      <c r="BH85" s="41">
        <v>11.625</v>
      </c>
      <c r="BI85" s="42">
        <v>98.847999999999999</v>
      </c>
    </row>
    <row r="86" spans="1:61" ht="15" customHeight="1">
      <c r="A86" t="s">
        <v>241</v>
      </c>
      <c r="B86" t="s">
        <v>334</v>
      </c>
      <c r="C86" t="s">
        <v>330</v>
      </c>
      <c r="D86" t="s">
        <v>328</v>
      </c>
      <c r="E86" s="64">
        <v>35.198999999999998</v>
      </c>
      <c r="F86" s="63">
        <v>1.83E-2</v>
      </c>
      <c r="G86" s="65" t="s">
        <v>329</v>
      </c>
      <c r="H86" s="64">
        <v>38.1663</v>
      </c>
      <c r="I86" s="64">
        <v>25.114899999999999</v>
      </c>
      <c r="J86" s="63">
        <v>0.69020000000000004</v>
      </c>
      <c r="K86" s="63">
        <v>1.04E-2</v>
      </c>
      <c r="L86" s="63">
        <v>0.31509999999999999</v>
      </c>
      <c r="M86" s="65">
        <f t="shared" si="5"/>
        <v>99.514200000000017</v>
      </c>
      <c r="N86" s="64">
        <f t="shared" si="7"/>
        <v>0.53980157375933968</v>
      </c>
      <c r="O86" s="66">
        <f t="shared" si="8"/>
        <v>96.851947746263377</v>
      </c>
      <c r="P86" s="66">
        <f t="shared" si="9"/>
        <v>5345.2603118215911</v>
      </c>
      <c r="Q86" s="66">
        <f t="shared" si="6"/>
        <v>81.722142637194906</v>
      </c>
      <c r="R86" s="64"/>
      <c r="S86" s="64">
        <v>1.0005386842987267</v>
      </c>
      <c r="T86" s="64">
        <v>1.0642463087215055</v>
      </c>
      <c r="U86" s="63">
        <v>6.1306122101171536E-4</v>
      </c>
      <c r="V86" s="64">
        <v>0.90730464714136039</v>
      </c>
      <c r="W86" s="63">
        <v>1.661749817432449E-2</v>
      </c>
      <c r="X86" s="63">
        <v>2.3780613860205512E-4</v>
      </c>
      <c r="Y86" s="63">
        <v>9.5967793952364076E-3</v>
      </c>
      <c r="Z86" s="102">
        <v>4</v>
      </c>
      <c r="AB86" s="24"/>
      <c r="AC86" s="24"/>
      <c r="AD86" s="37"/>
      <c r="AE86" s="37"/>
      <c r="AF86" s="37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95"/>
      <c r="AS86" s="24"/>
      <c r="AT86" s="36" t="s">
        <v>259</v>
      </c>
      <c r="AU86" s="24" t="s">
        <v>160</v>
      </c>
      <c r="AV86" s="37" t="s">
        <v>235</v>
      </c>
      <c r="AW86" s="37" t="s">
        <v>263</v>
      </c>
      <c r="AX86" s="40">
        <v>7.6999999999999999E-2</v>
      </c>
      <c r="AY86" s="41">
        <v>0.54100000000000004</v>
      </c>
      <c r="AZ86" s="41">
        <v>0.83899999999999997</v>
      </c>
      <c r="BA86" s="41">
        <v>3.3820000000000001</v>
      </c>
      <c r="BB86" s="41">
        <v>3.3000000000000002E-2</v>
      </c>
      <c r="BC86" s="41">
        <v>3.5000000000000003E-2</v>
      </c>
      <c r="BD86" s="41">
        <v>3.3490000000000002</v>
      </c>
      <c r="BE86" s="41">
        <v>4.0869999999999997</v>
      </c>
      <c r="BF86" s="41">
        <v>8.0000000000000002E-3</v>
      </c>
      <c r="BG86" s="41">
        <v>75.566000000000003</v>
      </c>
      <c r="BH86" s="41">
        <v>11.728999999999999</v>
      </c>
      <c r="BI86" s="42">
        <v>99.644999999999996</v>
      </c>
    </row>
    <row r="87" spans="1:61" ht="15" customHeight="1">
      <c r="A87" t="s">
        <v>241</v>
      </c>
      <c r="B87" t="s">
        <v>334</v>
      </c>
      <c r="C87" t="s">
        <v>327</v>
      </c>
      <c r="D87" t="s">
        <v>328</v>
      </c>
      <c r="E87" s="64">
        <v>35.001199999999997</v>
      </c>
      <c r="F87" s="63">
        <v>1.77E-2</v>
      </c>
      <c r="G87" s="65" t="s">
        <v>329</v>
      </c>
      <c r="H87" s="64">
        <v>38.625599999999999</v>
      </c>
      <c r="I87" s="64">
        <v>24.494</v>
      </c>
      <c r="J87" s="63">
        <v>0.68969999999999998</v>
      </c>
      <c r="K87" s="63">
        <v>-4.7000000000000002E-3</v>
      </c>
      <c r="L87" s="63">
        <v>0.30070000000000002</v>
      </c>
      <c r="M87" s="65">
        <f t="shared" si="5"/>
        <v>99.124200000000002</v>
      </c>
      <c r="N87" s="64">
        <f t="shared" si="7"/>
        <v>0.53059881749053284</v>
      </c>
      <c r="O87" s="66">
        <f t="shared" si="8"/>
        <v>93.676474049664591</v>
      </c>
      <c r="P87" s="66">
        <f t="shared" si="9"/>
        <v>5341.3880571766895</v>
      </c>
      <c r="Q87" s="66">
        <v>0</v>
      </c>
      <c r="R87" s="64"/>
      <c r="S87" s="64">
        <v>1.0017942679803953</v>
      </c>
      <c r="T87" s="64">
        <v>1.045111103407286</v>
      </c>
      <c r="U87" s="63">
        <v>5.9706013040337739E-4</v>
      </c>
      <c r="V87" s="64">
        <v>0.92457120449935248</v>
      </c>
      <c r="W87" s="63">
        <v>1.6720257433526155E-2</v>
      </c>
      <c r="X87" s="63">
        <v>-1.0821304772178746E-4</v>
      </c>
      <c r="Y87" s="63">
        <v>9.2215215511619441E-3</v>
      </c>
      <c r="Z87" s="102">
        <v>4</v>
      </c>
      <c r="AB87" s="24"/>
      <c r="AC87" s="24"/>
      <c r="AD87" s="37"/>
      <c r="AE87" s="37"/>
      <c r="AF87" s="37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95"/>
      <c r="AS87" s="24"/>
      <c r="AT87" s="36" t="s">
        <v>259</v>
      </c>
      <c r="AU87" s="24" t="s">
        <v>160</v>
      </c>
      <c r="AV87" s="37" t="s">
        <v>235</v>
      </c>
      <c r="AW87" s="37" t="s">
        <v>268</v>
      </c>
      <c r="AX87" s="40">
        <v>0.13400000000000001</v>
      </c>
      <c r="AY87" s="41">
        <v>0.42499999999999999</v>
      </c>
      <c r="AZ87" s="41">
        <v>0.96699999999999997</v>
      </c>
      <c r="BA87" s="41">
        <v>2.7029999999999998</v>
      </c>
      <c r="BB87" s="41">
        <v>3.5000000000000003E-2</v>
      </c>
      <c r="BC87" s="41">
        <v>8.5999999999999993E-2</v>
      </c>
      <c r="BD87" s="41">
        <v>2.6190000000000002</v>
      </c>
      <c r="BE87" s="41">
        <v>3.2080000000000002</v>
      </c>
      <c r="BF87" s="41">
        <v>-1E-3</v>
      </c>
      <c r="BG87" s="41">
        <v>73.561999999999998</v>
      </c>
      <c r="BH87" s="41">
        <v>15.372</v>
      </c>
      <c r="BI87" s="42">
        <v>99.11</v>
      </c>
    </row>
    <row r="88" spans="1:61" ht="15" customHeight="1">
      <c r="A88" t="s">
        <v>241</v>
      </c>
      <c r="B88" t="s">
        <v>334</v>
      </c>
      <c r="C88" t="s">
        <v>330</v>
      </c>
      <c r="D88" t="s">
        <v>328</v>
      </c>
      <c r="E88" s="64">
        <v>35.4863</v>
      </c>
      <c r="F88" s="63">
        <v>1.6899999999999998E-2</v>
      </c>
      <c r="G88" s="65" t="s">
        <v>329</v>
      </c>
      <c r="H88" s="64">
        <v>36.715600000000002</v>
      </c>
      <c r="I88" s="64">
        <v>25.976500000000001</v>
      </c>
      <c r="J88" s="63">
        <v>0.66649999999999998</v>
      </c>
      <c r="K88" s="63">
        <v>7.3000000000000001E-3</v>
      </c>
      <c r="L88" s="63">
        <v>0.3039</v>
      </c>
      <c r="M88" s="65">
        <f t="shared" si="5"/>
        <v>99.173000000000002</v>
      </c>
      <c r="N88" s="64">
        <f t="shared" si="7"/>
        <v>0.55774766653872465</v>
      </c>
      <c r="O88" s="66">
        <f t="shared" si="8"/>
        <v>89.442509120866177</v>
      </c>
      <c r="P88" s="66">
        <f t="shared" si="9"/>
        <v>5161.7154416532749</v>
      </c>
      <c r="Q88" s="66">
        <f>K88*58.693/(58.693+16)*10000</f>
        <v>57.362657812646432</v>
      </c>
      <c r="R88" s="64"/>
      <c r="S88" s="64">
        <v>1.0043604008491316</v>
      </c>
      <c r="T88" s="64">
        <v>1.0960153502413792</v>
      </c>
      <c r="U88" s="63">
        <v>5.6372171317248016E-4</v>
      </c>
      <c r="V88" s="64">
        <v>0.86905849227783882</v>
      </c>
      <c r="W88" s="63">
        <v>1.5977769106074485E-2</v>
      </c>
      <c r="X88" s="63">
        <v>1.6620262711737802E-4</v>
      </c>
      <c r="Y88" s="63">
        <v>9.2158014795680372E-3</v>
      </c>
      <c r="Z88" s="102">
        <v>4</v>
      </c>
      <c r="AB88" s="24"/>
      <c r="AC88" s="24"/>
      <c r="AD88" s="37"/>
      <c r="AE88" s="37"/>
      <c r="AF88" s="37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95"/>
      <c r="AS88" s="24"/>
      <c r="AT88" s="36" t="s">
        <v>259</v>
      </c>
      <c r="AU88" s="24" t="s">
        <v>160</v>
      </c>
      <c r="AV88" s="37" t="s">
        <v>235</v>
      </c>
      <c r="AW88" s="37" t="s">
        <v>263</v>
      </c>
      <c r="AX88" s="40">
        <v>0.08</v>
      </c>
      <c r="AY88" s="41">
        <v>0.53500000000000003</v>
      </c>
      <c r="AZ88" s="41">
        <v>0.83</v>
      </c>
      <c r="BA88" s="41">
        <v>3.4</v>
      </c>
      <c r="BB88" s="41">
        <v>4.1000000000000002E-2</v>
      </c>
      <c r="BC88" s="41">
        <v>5.0999999999999997E-2</v>
      </c>
      <c r="BD88" s="41">
        <v>3.036</v>
      </c>
      <c r="BE88" s="41">
        <v>4.7229999999999999</v>
      </c>
      <c r="BF88" s="41">
        <v>5.0000000000000001E-3</v>
      </c>
      <c r="BG88" s="41">
        <v>75.201999999999998</v>
      </c>
      <c r="BH88" s="41">
        <v>11.855</v>
      </c>
      <c r="BI88" s="42">
        <v>99.757999999999996</v>
      </c>
    </row>
    <row r="89" spans="1:61" ht="15" customHeight="1">
      <c r="A89" t="s">
        <v>241</v>
      </c>
      <c r="B89" t="s">
        <v>334</v>
      </c>
      <c r="C89" t="s">
        <v>327</v>
      </c>
      <c r="D89" t="s">
        <v>328</v>
      </c>
      <c r="E89" s="64">
        <v>34.752800000000001</v>
      </c>
      <c r="F89" s="63">
        <v>1.9099999999999999E-2</v>
      </c>
      <c r="G89" s="65" t="s">
        <v>329</v>
      </c>
      <c r="H89" s="64">
        <v>39.214799999999997</v>
      </c>
      <c r="I89" s="64">
        <v>23.921800000000001</v>
      </c>
      <c r="J89" s="63">
        <v>0.69259999999999999</v>
      </c>
      <c r="K89" s="63">
        <v>-1.1999999999999999E-3</v>
      </c>
      <c r="L89" s="63">
        <v>0.31609999999999999</v>
      </c>
      <c r="M89" s="65">
        <f t="shared" si="5"/>
        <v>98.916000000000011</v>
      </c>
      <c r="N89" s="64">
        <f t="shared" si="7"/>
        <v>0.52093062122714817</v>
      </c>
      <c r="O89" s="66">
        <f t="shared" si="8"/>
        <v>101.08591267506176</v>
      </c>
      <c r="P89" s="66">
        <f t="shared" si="9"/>
        <v>5363.8471341171171</v>
      </c>
      <c r="Q89" s="66">
        <v>0</v>
      </c>
      <c r="R89" s="64"/>
      <c r="S89" s="64">
        <v>1.000647592654996</v>
      </c>
      <c r="T89" s="64">
        <v>1.0268153419987838</v>
      </c>
      <c r="U89" s="63">
        <v>6.4814760110762837E-4</v>
      </c>
      <c r="V89" s="64">
        <v>0.94430192421208126</v>
      </c>
      <c r="W89" s="63">
        <v>1.6891217984446583E-2</v>
      </c>
      <c r="X89" s="63">
        <v>-2.7794493382513073E-5</v>
      </c>
      <c r="Y89" s="63">
        <v>9.7519035864176897E-3</v>
      </c>
      <c r="Z89" s="102">
        <v>4</v>
      </c>
      <c r="AB89" s="24"/>
      <c r="AC89" s="24"/>
      <c r="AD89" s="37"/>
      <c r="AE89" s="37"/>
      <c r="AF89" s="37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95"/>
      <c r="AS89" s="24"/>
      <c r="AT89" s="36" t="s">
        <v>259</v>
      </c>
      <c r="AU89" s="24" t="s">
        <v>160</v>
      </c>
      <c r="AV89" s="37" t="s">
        <v>235</v>
      </c>
      <c r="AW89" s="37" t="s">
        <v>263</v>
      </c>
      <c r="AX89" s="40">
        <v>9.0999999999999998E-2</v>
      </c>
      <c r="AY89" s="41">
        <v>0.53100000000000003</v>
      </c>
      <c r="AZ89" s="41">
        <v>0.82699999999999996</v>
      </c>
      <c r="BA89" s="41">
        <v>3.34</v>
      </c>
      <c r="BB89" s="41">
        <v>4.2000000000000003E-2</v>
      </c>
      <c r="BC89" s="41">
        <v>4.5999999999999999E-2</v>
      </c>
      <c r="BD89" s="41">
        <v>3.1139999999999999</v>
      </c>
      <c r="BE89" s="41">
        <v>4.3639999999999999</v>
      </c>
      <c r="BF89" s="41">
        <v>-1.4999999999999999E-2</v>
      </c>
      <c r="BG89" s="41">
        <v>75.594999999999999</v>
      </c>
      <c r="BH89" s="41">
        <v>11.817</v>
      </c>
      <c r="BI89" s="42">
        <v>99.751000000000005</v>
      </c>
    </row>
    <row r="90" spans="1:61" ht="15" customHeight="1">
      <c r="A90" t="s">
        <v>241</v>
      </c>
      <c r="B90" t="s">
        <v>334</v>
      </c>
      <c r="C90" t="s">
        <v>330</v>
      </c>
      <c r="D90" t="s">
        <v>328</v>
      </c>
      <c r="E90" s="64">
        <v>35.190399999999997</v>
      </c>
      <c r="F90" s="63">
        <v>2.8899999999999999E-2</v>
      </c>
      <c r="G90" s="65" t="s">
        <v>329</v>
      </c>
      <c r="H90" s="64">
        <v>38.0379</v>
      </c>
      <c r="I90" s="64">
        <v>25.138000000000002</v>
      </c>
      <c r="J90" s="63">
        <v>0.67359999999999998</v>
      </c>
      <c r="K90" s="63">
        <v>8.6999999999999994E-3</v>
      </c>
      <c r="L90" s="63">
        <v>0.3034</v>
      </c>
      <c r="M90" s="65">
        <f t="shared" si="5"/>
        <v>99.380899999999997</v>
      </c>
      <c r="N90" s="64">
        <f t="shared" si="7"/>
        <v>0.54086690692383121</v>
      </c>
      <c r="O90" s="66">
        <f t="shared" si="8"/>
        <v>152.95198305284217</v>
      </c>
      <c r="P90" s="66">
        <f t="shared" si="9"/>
        <v>5216.7014576108713</v>
      </c>
      <c r="Q90" s="66">
        <f>K90*58.693/(58.693+16)*10000</f>
        <v>68.363715475345742</v>
      </c>
      <c r="R90" s="64"/>
      <c r="S90" s="64">
        <v>1.0010010954381812</v>
      </c>
      <c r="T90" s="64">
        <v>1.0659779254243811</v>
      </c>
      <c r="U90" s="63">
        <v>9.6885188597452721E-4</v>
      </c>
      <c r="V90" s="64">
        <v>0.90489126952619825</v>
      </c>
      <c r="W90" s="63">
        <v>1.6229291222125471E-2</v>
      </c>
      <c r="X90" s="63">
        <v>1.9907456000937732E-4</v>
      </c>
      <c r="Y90" s="63">
        <v>9.2469705619610681E-3</v>
      </c>
      <c r="Z90" s="102">
        <v>4</v>
      </c>
      <c r="AB90" s="24"/>
      <c r="AC90" s="24"/>
      <c r="AD90" s="37"/>
      <c r="AE90" s="37"/>
      <c r="AF90" s="108"/>
      <c r="AG90" s="109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95"/>
      <c r="AS90" s="24"/>
      <c r="AT90" s="36" t="s">
        <v>259</v>
      </c>
      <c r="AU90" s="24" t="s">
        <v>160</v>
      </c>
      <c r="AV90" s="37" t="s">
        <v>235</v>
      </c>
      <c r="AW90" s="37" t="s">
        <v>271</v>
      </c>
      <c r="AX90" s="40">
        <v>0.09</v>
      </c>
      <c r="AY90" s="41">
        <v>0.443</v>
      </c>
      <c r="AZ90" s="41">
        <v>0.93600000000000005</v>
      </c>
      <c r="BA90" s="41">
        <v>2.8050000000000002</v>
      </c>
      <c r="BB90" s="41">
        <v>4.3999999999999997E-2</v>
      </c>
      <c r="BC90" s="41">
        <v>6.8000000000000005E-2</v>
      </c>
      <c r="BD90" s="41">
        <v>3.427</v>
      </c>
      <c r="BE90" s="41">
        <v>4.2169999999999996</v>
      </c>
      <c r="BF90" s="41">
        <v>-2E-3</v>
      </c>
      <c r="BG90" s="41">
        <v>73.730999999999995</v>
      </c>
      <c r="BH90" s="41">
        <v>14.188000000000001</v>
      </c>
      <c r="BI90" s="42">
        <v>99.947000000000003</v>
      </c>
    </row>
    <row r="91" spans="1:61" ht="15" customHeight="1">
      <c r="A91" t="s">
        <v>241</v>
      </c>
      <c r="B91" t="s">
        <v>334</v>
      </c>
      <c r="C91" s="67" t="s">
        <v>330</v>
      </c>
      <c r="D91" t="s">
        <v>328</v>
      </c>
      <c r="E91" s="64">
        <v>35.283700000000003</v>
      </c>
      <c r="F91" s="63">
        <v>6.3700000000000007E-2</v>
      </c>
      <c r="G91" s="65" t="s">
        <v>329</v>
      </c>
      <c r="H91" s="64">
        <v>39.542999999999999</v>
      </c>
      <c r="I91" s="64">
        <v>23.810700000000001</v>
      </c>
      <c r="J91" s="63">
        <v>0.72519999999999996</v>
      </c>
      <c r="K91" s="63">
        <v>-1.4E-3</v>
      </c>
      <c r="L91" s="63">
        <v>0.32919999999999999</v>
      </c>
      <c r="M91" s="65">
        <f t="shared" si="5"/>
        <v>99.754099999999994</v>
      </c>
      <c r="N91" s="64">
        <f t="shared" si="7"/>
        <v>0.51768808124298649</v>
      </c>
      <c r="O91" s="66">
        <f t="shared" si="8"/>
        <v>337.12945745557261</v>
      </c>
      <c r="P91" s="66">
        <f t="shared" si="9"/>
        <v>5616.3181369646727</v>
      </c>
      <c r="Q91" s="66">
        <v>0</v>
      </c>
      <c r="R91" s="64"/>
      <c r="S91" s="64">
        <v>1.0065798573085509</v>
      </c>
      <c r="T91" s="64">
        <v>1.0126361283576184</v>
      </c>
      <c r="U91" s="63">
        <v>2.141720254394866E-3</v>
      </c>
      <c r="V91" s="64">
        <v>0.94343774130970148</v>
      </c>
      <c r="W91" s="63">
        <v>1.7523426673145496E-2</v>
      </c>
      <c r="X91" s="63">
        <v>-3.2128341905778735E-5</v>
      </c>
      <c r="Y91" s="63">
        <v>1.0062537002745849E-2</v>
      </c>
      <c r="Z91" s="102">
        <v>4</v>
      </c>
      <c r="AB91" s="24"/>
      <c r="AC91" s="24"/>
      <c r="AD91" s="37"/>
      <c r="AE91" s="37"/>
      <c r="AF91" s="37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95"/>
      <c r="AS91" s="24"/>
      <c r="AT91" s="36" t="s">
        <v>259</v>
      </c>
      <c r="AU91" s="24" t="s">
        <v>160</v>
      </c>
      <c r="AV91" s="37" t="s">
        <v>235</v>
      </c>
      <c r="AW91" s="37" t="s">
        <v>268</v>
      </c>
      <c r="AX91" s="40">
        <v>0.10299999999999999</v>
      </c>
      <c r="AY91" s="41">
        <v>0.45600000000000002</v>
      </c>
      <c r="AZ91" s="41">
        <v>0.99199999999999999</v>
      </c>
      <c r="BA91" s="41">
        <v>2.9430000000000001</v>
      </c>
      <c r="BB91" s="41">
        <v>5.2999999999999999E-2</v>
      </c>
      <c r="BC91" s="41">
        <v>4.9000000000000002E-2</v>
      </c>
      <c r="BD91" s="41">
        <v>2.536</v>
      </c>
      <c r="BE91" s="41">
        <v>3.532</v>
      </c>
      <c r="BF91" s="41">
        <v>-7.0000000000000001E-3</v>
      </c>
      <c r="BG91" s="41">
        <v>73.478999999999999</v>
      </c>
      <c r="BH91" s="41">
        <v>15.420999999999999</v>
      </c>
      <c r="BI91" s="42">
        <v>99.557000000000002</v>
      </c>
    </row>
    <row r="92" spans="1:61" ht="15" customHeight="1">
      <c r="A92" t="s">
        <v>241</v>
      </c>
      <c r="B92" t="s">
        <v>334</v>
      </c>
      <c r="C92" s="67" t="s">
        <v>327</v>
      </c>
      <c r="D92" t="s">
        <v>328</v>
      </c>
      <c r="E92" s="64">
        <v>34.454999999999998</v>
      </c>
      <c r="F92" s="63">
        <v>3.44E-2</v>
      </c>
      <c r="G92" s="65" t="s">
        <v>329</v>
      </c>
      <c r="H92" s="64">
        <v>41.3125</v>
      </c>
      <c r="I92" s="64">
        <v>21.5901</v>
      </c>
      <c r="J92" s="63">
        <v>0.71850000000000003</v>
      </c>
      <c r="K92" s="63">
        <v>-6.4999999999999997E-3</v>
      </c>
      <c r="L92" s="63">
        <v>0.33750000000000002</v>
      </c>
      <c r="M92" s="65">
        <f t="shared" si="5"/>
        <v>98.441500000000005</v>
      </c>
      <c r="N92" s="64">
        <f t="shared" si="7"/>
        <v>0.48228373179518097</v>
      </c>
      <c r="O92" s="66">
        <f t="shared" si="8"/>
        <v>182.06049193833118</v>
      </c>
      <c r="P92" s="66">
        <f t="shared" si="9"/>
        <v>5564.4299247229974</v>
      </c>
      <c r="Q92" s="66">
        <v>0</v>
      </c>
      <c r="R92" s="64"/>
      <c r="S92" s="64">
        <v>1.0084024560880287</v>
      </c>
      <c r="T92" s="64">
        <v>0.94198380100959611</v>
      </c>
      <c r="U92" s="63">
        <v>1.1865588420676898E-3</v>
      </c>
      <c r="V92" s="64">
        <v>1.0111896919118759</v>
      </c>
      <c r="W92" s="63">
        <v>1.7811296715295327E-2</v>
      </c>
      <c r="X92" s="63">
        <v>-1.5303161435418174E-4</v>
      </c>
      <c r="Y92" s="63">
        <v>1.0583491538428486E-2</v>
      </c>
      <c r="Z92" s="102">
        <v>4</v>
      </c>
      <c r="AB92" s="24"/>
      <c r="AC92" s="24"/>
      <c r="AD92" s="37"/>
      <c r="AE92" s="37"/>
      <c r="AF92" s="37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95"/>
      <c r="AS92" s="24"/>
      <c r="AT92" s="25" t="s">
        <v>259</v>
      </c>
      <c r="AU92" s="26" t="s">
        <v>160</v>
      </c>
      <c r="AV92" s="37" t="s">
        <v>235</v>
      </c>
      <c r="AW92" s="27" t="s">
        <v>272</v>
      </c>
      <c r="AX92" s="45">
        <v>9.6000000000000002E-2</v>
      </c>
      <c r="AY92" s="46">
        <v>0.38400000000000001</v>
      </c>
      <c r="AZ92" s="46">
        <v>0.79200000000000004</v>
      </c>
      <c r="BA92" s="46">
        <v>2.944</v>
      </c>
      <c r="BB92" s="46">
        <v>6.3E-2</v>
      </c>
      <c r="BC92" s="46">
        <v>3.9E-2</v>
      </c>
      <c r="BD92" s="46">
        <v>6.2640000000000002</v>
      </c>
      <c r="BE92" s="46">
        <v>4.032</v>
      </c>
      <c r="BF92" s="46">
        <v>-3.0000000000000001E-3</v>
      </c>
      <c r="BG92" s="46">
        <v>73.882000000000005</v>
      </c>
      <c r="BH92" s="46">
        <v>10.840999999999999</v>
      </c>
      <c r="BI92" s="47">
        <v>99.331999999999994</v>
      </c>
    </row>
    <row r="93" spans="1:61" ht="15" customHeight="1">
      <c r="A93" s="68" t="s">
        <v>259</v>
      </c>
      <c r="B93" s="69" t="s">
        <v>160</v>
      </c>
      <c r="C93" s="69" t="s">
        <v>327</v>
      </c>
      <c r="D93" s="70" t="s">
        <v>335</v>
      </c>
      <c r="E93" s="71">
        <v>36.173999999999999</v>
      </c>
      <c r="F93" s="72">
        <v>0.01</v>
      </c>
      <c r="G93" s="72">
        <v>7.2999999999999995E-2</v>
      </c>
      <c r="H93" s="73">
        <v>31.884</v>
      </c>
      <c r="I93" s="73">
        <v>31.143999999999998</v>
      </c>
      <c r="J93" s="72">
        <v>0.60199999999999998</v>
      </c>
      <c r="K93" s="72">
        <v>0</v>
      </c>
      <c r="L93" s="72">
        <v>0.23499999999999999</v>
      </c>
      <c r="M93" s="65">
        <f t="shared" si="5"/>
        <v>100.122</v>
      </c>
      <c r="N93" s="64">
        <f t="shared" si="7"/>
        <v>0.63519122513541248</v>
      </c>
      <c r="O93" s="66">
        <f t="shared" si="8"/>
        <v>52.924561609979996</v>
      </c>
      <c r="P93" s="66">
        <f t="shared" si="9"/>
        <v>4662.1945924610227</v>
      </c>
      <c r="Q93" s="66">
        <f t="shared" ref="Q93:Q117" si="10">K93*58.693/(58.693+16)*10000</f>
        <v>0</v>
      </c>
      <c r="R93" s="64"/>
      <c r="S93" s="64">
        <v>0.98957342838154239</v>
      </c>
      <c r="T93" s="64">
        <v>1.2700856867402217</v>
      </c>
      <c r="U93" s="63">
        <v>3.224041978656615E-4</v>
      </c>
      <c r="V93" s="64">
        <v>0.72944710981165128</v>
      </c>
      <c r="W93" s="63">
        <v>1.394874413006212E-2</v>
      </c>
      <c r="X93" s="63">
        <v>0</v>
      </c>
      <c r="Y93" s="63">
        <v>6.8879962581814272E-3</v>
      </c>
      <c r="Z93" s="102">
        <v>4</v>
      </c>
      <c r="AB93" s="24"/>
      <c r="AC93" s="24"/>
      <c r="AD93" s="37"/>
      <c r="AE93" s="37"/>
      <c r="AF93" s="37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95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</row>
    <row r="94" spans="1:61" ht="15" customHeight="1">
      <c r="A94" s="68" t="s">
        <v>259</v>
      </c>
      <c r="B94" s="69" t="s">
        <v>160</v>
      </c>
      <c r="C94" s="69" t="s">
        <v>327</v>
      </c>
      <c r="D94" s="70" t="s">
        <v>335</v>
      </c>
      <c r="E94" s="71">
        <v>36.502000000000002</v>
      </c>
      <c r="F94" s="72">
        <v>1.6E-2</v>
      </c>
      <c r="G94" s="72">
        <v>0.03</v>
      </c>
      <c r="H94" s="73">
        <v>30.738</v>
      </c>
      <c r="I94" s="73">
        <v>31.567</v>
      </c>
      <c r="J94" s="72">
        <v>0.56299999999999994</v>
      </c>
      <c r="K94" s="72">
        <v>2E-3</v>
      </c>
      <c r="L94" s="72">
        <v>0.249</v>
      </c>
      <c r="M94" s="65">
        <f t="shared" si="5"/>
        <v>99.667000000000002</v>
      </c>
      <c r="N94" s="64">
        <f t="shared" si="7"/>
        <v>0.64671899387725706</v>
      </c>
      <c r="O94" s="66">
        <f t="shared" si="8"/>
        <v>84.679298575967977</v>
      </c>
      <c r="P94" s="66">
        <f t="shared" si="9"/>
        <v>4360.1587301587297</v>
      </c>
      <c r="Q94" s="66">
        <f t="shared" si="10"/>
        <v>15.715796660999022</v>
      </c>
      <c r="R94" s="64"/>
      <c r="S94" s="64">
        <v>0.99634962484235623</v>
      </c>
      <c r="T94" s="64">
        <v>1.2845042665338595</v>
      </c>
      <c r="U94" s="63">
        <v>5.1471198443160812E-4</v>
      </c>
      <c r="V94" s="64">
        <v>0.70168181845013844</v>
      </c>
      <c r="W94" s="63">
        <v>1.3016392058676709E-2</v>
      </c>
      <c r="X94" s="63">
        <v>4.3914835376628752E-5</v>
      </c>
      <c r="Y94" s="63">
        <v>7.2822904605892346E-3</v>
      </c>
      <c r="Z94" s="102">
        <v>4</v>
      </c>
      <c r="AB94" s="24"/>
      <c r="AC94" s="24"/>
      <c r="AD94" s="37"/>
      <c r="AE94" s="37"/>
      <c r="AF94" s="37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95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</row>
    <row r="95" spans="1:61" ht="15" customHeight="1">
      <c r="A95" s="68" t="s">
        <v>259</v>
      </c>
      <c r="B95" s="69" t="s">
        <v>160</v>
      </c>
      <c r="C95" s="69" t="s">
        <v>327</v>
      </c>
      <c r="D95" s="70" t="s">
        <v>335</v>
      </c>
      <c r="E95" s="71">
        <v>37.238</v>
      </c>
      <c r="F95" s="72">
        <v>1.2999999999999999E-2</v>
      </c>
      <c r="G95" s="72">
        <v>2.8000000000000001E-2</v>
      </c>
      <c r="H95" s="73">
        <v>30.361000000000001</v>
      </c>
      <c r="I95" s="73">
        <v>32.091000000000001</v>
      </c>
      <c r="J95" s="72">
        <v>0.59199999999999997</v>
      </c>
      <c r="K95" s="72">
        <v>0</v>
      </c>
      <c r="L95" s="72">
        <v>0.26</v>
      </c>
      <c r="M95" s="65">
        <f t="shared" si="5"/>
        <v>100.583</v>
      </c>
      <c r="N95" s="64">
        <f t="shared" si="7"/>
        <v>0.65327182925232863</v>
      </c>
      <c r="O95" s="66">
        <f t="shared" si="8"/>
        <v>68.80193009297399</v>
      </c>
      <c r="P95" s="66">
        <f t="shared" si="9"/>
        <v>4584.7494995629986</v>
      </c>
      <c r="Q95" s="66">
        <f t="shared" si="10"/>
        <v>0</v>
      </c>
      <c r="R95" s="64"/>
      <c r="S95" s="64">
        <v>1.0029746080177409</v>
      </c>
      <c r="T95" s="64">
        <v>1.2885283587292689</v>
      </c>
      <c r="U95" s="63">
        <v>4.1266357841804742E-4</v>
      </c>
      <c r="V95" s="64">
        <v>0.68389460676733449</v>
      </c>
      <c r="W95" s="63">
        <v>1.3505554597520767E-2</v>
      </c>
      <c r="X95" s="63">
        <v>0</v>
      </c>
      <c r="Y95" s="63">
        <v>7.503268502767179E-3</v>
      </c>
      <c r="Z95" s="102">
        <v>4</v>
      </c>
      <c r="AB95" s="24"/>
      <c r="AC95" s="24"/>
      <c r="AD95" s="37"/>
      <c r="AE95" s="37"/>
      <c r="AF95" s="37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95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</row>
    <row r="96" spans="1:61" ht="15" customHeight="1">
      <c r="A96" s="68" t="s">
        <v>259</v>
      </c>
      <c r="B96" s="69" t="s">
        <v>160</v>
      </c>
      <c r="C96" s="69" t="s">
        <v>330</v>
      </c>
      <c r="D96" s="70" t="s">
        <v>335</v>
      </c>
      <c r="E96" s="71">
        <v>37.631999999999998</v>
      </c>
      <c r="F96" s="72">
        <v>7.0000000000000001E-3</v>
      </c>
      <c r="G96" s="72">
        <v>2.5000000000000001E-2</v>
      </c>
      <c r="H96" s="73">
        <v>26.466000000000001</v>
      </c>
      <c r="I96" s="73">
        <v>35.457999999999998</v>
      </c>
      <c r="J96" s="72">
        <v>0.45800000000000002</v>
      </c>
      <c r="K96" s="72">
        <v>2.7E-2</v>
      </c>
      <c r="L96" s="72">
        <v>0.16900000000000001</v>
      </c>
      <c r="M96" s="65">
        <f t="shared" si="5"/>
        <v>100.24199999999999</v>
      </c>
      <c r="N96" s="64">
        <f t="shared" si="7"/>
        <v>0.70485461517272852</v>
      </c>
      <c r="O96" s="66">
        <f t="shared" si="8"/>
        <v>37.047193126985995</v>
      </c>
      <c r="P96" s="66">
        <f t="shared" si="9"/>
        <v>3546.9852547294822</v>
      </c>
      <c r="Q96" s="66">
        <f t="shared" si="10"/>
        <v>212.16325492348679</v>
      </c>
      <c r="R96" s="64"/>
      <c r="S96" s="64">
        <v>0.99779736985120449</v>
      </c>
      <c r="T96" s="64">
        <v>1.4015430122724122</v>
      </c>
      <c r="U96" s="63">
        <v>2.1874205692283034E-4</v>
      </c>
      <c r="V96" s="64">
        <v>0.58687131048683716</v>
      </c>
      <c r="W96" s="63">
        <v>1.0285790118707684E-2</v>
      </c>
      <c r="X96" s="63">
        <v>5.7588395880102156E-4</v>
      </c>
      <c r="Y96" s="63">
        <v>4.8011503754482677E-3</v>
      </c>
      <c r="Z96" s="102">
        <v>4</v>
      </c>
      <c r="AB96" s="24"/>
      <c r="AC96" s="24"/>
      <c r="AD96" s="37"/>
      <c r="AE96" s="37"/>
      <c r="AF96" s="37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95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</row>
    <row r="97" spans="1:61" ht="15" customHeight="1">
      <c r="A97" s="68" t="s">
        <v>259</v>
      </c>
      <c r="B97" s="69" t="s">
        <v>160</v>
      </c>
      <c r="C97" s="69" t="s">
        <v>330</v>
      </c>
      <c r="D97" s="70" t="s">
        <v>335</v>
      </c>
      <c r="E97" s="71">
        <v>37.341999999999999</v>
      </c>
      <c r="F97" s="72">
        <v>1.2999999999999999E-2</v>
      </c>
      <c r="G97" s="72">
        <v>2.5999999999999999E-2</v>
      </c>
      <c r="H97" s="73">
        <v>26.422999999999998</v>
      </c>
      <c r="I97" s="73">
        <v>35.576999999999998</v>
      </c>
      <c r="J97" s="72">
        <v>0.41599999999999998</v>
      </c>
      <c r="K97" s="72">
        <v>2E-3</v>
      </c>
      <c r="L97" s="72">
        <v>0.14000000000000001</v>
      </c>
      <c r="M97" s="65">
        <f t="shared" si="5"/>
        <v>99.938999999999993</v>
      </c>
      <c r="N97" s="64">
        <f t="shared" si="7"/>
        <v>0.70588884520124495</v>
      </c>
      <c r="O97" s="66">
        <f t="shared" si="8"/>
        <v>68.80193009297399</v>
      </c>
      <c r="P97" s="66">
        <f t="shared" si="9"/>
        <v>3221.7158645577824</v>
      </c>
      <c r="Q97" s="66">
        <f t="shared" si="10"/>
        <v>15.715796660999022</v>
      </c>
      <c r="R97" s="64"/>
      <c r="S97" s="64">
        <v>0.99349779372663383</v>
      </c>
      <c r="T97" s="64">
        <v>1.4110610244789172</v>
      </c>
      <c r="U97" s="63">
        <v>4.0762600406482868E-4</v>
      </c>
      <c r="V97" s="64">
        <v>0.58792370813380956</v>
      </c>
      <c r="W97" s="63">
        <v>9.374536159117243E-3</v>
      </c>
      <c r="X97" s="63">
        <v>4.2804111886157795E-5</v>
      </c>
      <c r="Y97" s="63">
        <v>3.9909006569045771E-3</v>
      </c>
      <c r="Z97" s="102">
        <v>4</v>
      </c>
      <c r="AB97" s="24"/>
      <c r="AC97" s="24"/>
      <c r="AD97" s="37"/>
      <c r="AE97" s="37"/>
      <c r="AF97" s="37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95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</row>
    <row r="98" spans="1:61" ht="15" customHeight="1">
      <c r="A98" s="68" t="s">
        <v>259</v>
      </c>
      <c r="B98" s="69" t="s">
        <v>160</v>
      </c>
      <c r="C98" s="69" t="s">
        <v>327</v>
      </c>
      <c r="D98" s="70" t="s">
        <v>335</v>
      </c>
      <c r="E98" s="71">
        <v>37.731999999999999</v>
      </c>
      <c r="F98" s="72">
        <v>1.4E-2</v>
      </c>
      <c r="G98" s="72">
        <v>3.6999999999999998E-2</v>
      </c>
      <c r="H98" s="73">
        <v>26.036000000000001</v>
      </c>
      <c r="I98" s="73">
        <v>35.656999999999996</v>
      </c>
      <c r="J98" s="72">
        <v>0.46300000000000002</v>
      </c>
      <c r="K98" s="72">
        <v>1E-3</v>
      </c>
      <c r="L98" s="72">
        <v>0.191</v>
      </c>
      <c r="M98" s="65">
        <f t="shared" ref="M98:M145" si="11">SUM(E98:L98)</f>
        <v>100.131</v>
      </c>
      <c r="N98" s="64">
        <f t="shared" si="7"/>
        <v>0.70940597507396064</v>
      </c>
      <c r="O98" s="66">
        <f t="shared" si="8"/>
        <v>74.09438625397199</v>
      </c>
      <c r="P98" s="66">
        <f t="shared" si="9"/>
        <v>3585.7078011784943</v>
      </c>
      <c r="Q98" s="66">
        <f t="shared" si="10"/>
        <v>7.8578983304995109</v>
      </c>
      <c r="R98" s="64"/>
      <c r="S98" s="64">
        <v>0.99941329716074068</v>
      </c>
      <c r="T98" s="64">
        <v>1.4079500212648042</v>
      </c>
      <c r="U98" s="63">
        <v>4.3703128805254899E-4</v>
      </c>
      <c r="V98" s="64">
        <v>0.5767386770761076</v>
      </c>
      <c r="W98" s="63">
        <v>1.0387317683883119E-2</v>
      </c>
      <c r="X98" s="63">
        <v>2.1306958509685413E-5</v>
      </c>
      <c r="Y98" s="63">
        <v>5.4205357631354738E-3</v>
      </c>
      <c r="Z98" s="102">
        <v>4</v>
      </c>
      <c r="AB98" s="24"/>
      <c r="AC98" s="24"/>
      <c r="AD98" s="37"/>
      <c r="AE98" s="37"/>
      <c r="AF98" s="37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95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</row>
    <row r="99" spans="1:61" ht="15" customHeight="1">
      <c r="A99" s="68" t="s">
        <v>259</v>
      </c>
      <c r="B99" s="69" t="s">
        <v>160</v>
      </c>
      <c r="C99" s="69" t="s">
        <v>327</v>
      </c>
      <c r="D99" s="70" t="s">
        <v>335</v>
      </c>
      <c r="E99" s="71">
        <v>37.700000000000003</v>
      </c>
      <c r="F99" s="72">
        <v>8.0000000000000002E-3</v>
      </c>
      <c r="G99" s="72">
        <v>2.5000000000000001E-2</v>
      </c>
      <c r="H99" s="73">
        <v>26.167999999999999</v>
      </c>
      <c r="I99" s="73">
        <v>36.029000000000003</v>
      </c>
      <c r="J99" s="72">
        <v>0.44400000000000001</v>
      </c>
      <c r="K99" s="72">
        <v>7.0000000000000001E-3</v>
      </c>
      <c r="L99" s="72">
        <v>0.16900000000000001</v>
      </c>
      <c r="M99" s="65">
        <f t="shared" si="11"/>
        <v>100.55000000000001</v>
      </c>
      <c r="N99" s="64">
        <f t="shared" si="7"/>
        <v>0.71050179338740405</v>
      </c>
      <c r="O99" s="66">
        <f t="shared" si="8"/>
        <v>42.339649287983988</v>
      </c>
      <c r="P99" s="66">
        <f t="shared" si="9"/>
        <v>3438.5621246722494</v>
      </c>
      <c r="Q99" s="66">
        <f t="shared" si="10"/>
        <v>55.005288313496578</v>
      </c>
      <c r="R99" s="64"/>
      <c r="S99" s="64">
        <v>0.99490597734537101</v>
      </c>
      <c r="T99" s="64">
        <v>1.417424836023526</v>
      </c>
      <c r="U99" s="63">
        <v>2.4881689932816197E-4</v>
      </c>
      <c r="V99" s="64">
        <v>0.57753822982009417</v>
      </c>
      <c r="W99" s="63">
        <v>9.9245491198783949E-3</v>
      </c>
      <c r="X99" s="63">
        <v>1.4860208140461369E-4</v>
      </c>
      <c r="Y99" s="63">
        <v>4.7786029153626909E-3</v>
      </c>
      <c r="Z99" s="102">
        <v>4</v>
      </c>
      <c r="AB99" s="24"/>
      <c r="AC99" s="24"/>
      <c r="AD99" s="37"/>
      <c r="AE99" s="37"/>
      <c r="AF99" s="37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95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</row>
    <row r="100" spans="1:61" ht="15" customHeight="1">
      <c r="A100" s="68" t="s">
        <v>259</v>
      </c>
      <c r="B100" s="69" t="s">
        <v>160</v>
      </c>
      <c r="C100" s="69" t="s">
        <v>330</v>
      </c>
      <c r="D100" s="70" t="s">
        <v>335</v>
      </c>
      <c r="E100" s="71">
        <v>37.420999999999999</v>
      </c>
      <c r="F100" s="72">
        <v>8.9999999999999993E-3</v>
      </c>
      <c r="G100" s="72">
        <v>2.5000000000000001E-2</v>
      </c>
      <c r="H100" s="73">
        <v>25.664999999999999</v>
      </c>
      <c r="I100" s="73">
        <v>36.616999999999997</v>
      </c>
      <c r="J100" s="72">
        <v>0.42399999999999999</v>
      </c>
      <c r="K100" s="72">
        <v>1.9E-2</v>
      </c>
      <c r="L100" s="72">
        <v>0.17</v>
      </c>
      <c r="M100" s="65">
        <f t="shared" si="11"/>
        <v>100.35000000000001</v>
      </c>
      <c r="N100" s="64">
        <f t="shared" si="7"/>
        <v>0.71776859518450598</v>
      </c>
      <c r="O100" s="66">
        <f t="shared" si="8"/>
        <v>47.632105448981989</v>
      </c>
      <c r="P100" s="66">
        <f t="shared" si="9"/>
        <v>3283.6719388762012</v>
      </c>
      <c r="Q100" s="66">
        <f t="shared" si="10"/>
        <v>149.30006827949072</v>
      </c>
      <c r="R100" s="64"/>
      <c r="S100" s="64">
        <v>0.98823783056133996</v>
      </c>
      <c r="T100" s="64">
        <v>1.4415708309933613</v>
      </c>
      <c r="U100" s="63">
        <v>2.8011592021299158E-4</v>
      </c>
      <c r="V100" s="64">
        <v>0.56683527741654804</v>
      </c>
      <c r="W100" s="63">
        <v>9.4841642842774503E-3</v>
      </c>
      <c r="X100" s="63">
        <v>4.0363224136974902E-4</v>
      </c>
      <c r="Y100" s="63">
        <v>4.810260061443754E-3</v>
      </c>
      <c r="Z100" s="102">
        <v>4</v>
      </c>
      <c r="AB100" s="24"/>
      <c r="AC100" s="24"/>
      <c r="AD100" s="37"/>
      <c r="AE100" s="37"/>
      <c r="AF100" s="37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95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</row>
    <row r="101" spans="1:61" ht="15" customHeight="1">
      <c r="A101" s="68" t="s">
        <v>259</v>
      </c>
      <c r="B101" s="69" t="s">
        <v>160</v>
      </c>
      <c r="C101" s="69" t="s">
        <v>330</v>
      </c>
      <c r="D101" s="70" t="s">
        <v>335</v>
      </c>
      <c r="E101" s="71">
        <v>37.853000000000002</v>
      </c>
      <c r="F101" s="72">
        <v>6.0000000000000001E-3</v>
      </c>
      <c r="G101" s="72">
        <v>2.5999999999999999E-2</v>
      </c>
      <c r="H101" s="73">
        <v>25.283000000000001</v>
      </c>
      <c r="I101" s="73">
        <v>36.377000000000002</v>
      </c>
      <c r="J101" s="72">
        <v>0.41499999999999998</v>
      </c>
      <c r="K101" s="72">
        <v>8.9999999999999993E-3</v>
      </c>
      <c r="L101" s="72">
        <v>0.153</v>
      </c>
      <c r="M101" s="65">
        <f t="shared" si="11"/>
        <v>100.12200000000003</v>
      </c>
      <c r="N101" s="64">
        <f t="shared" si="7"/>
        <v>0.71947117161822183</v>
      </c>
      <c r="O101" s="66">
        <f t="shared" si="8"/>
        <v>31.754736965987998</v>
      </c>
      <c r="P101" s="66">
        <f t="shared" si="9"/>
        <v>3213.9713552679805</v>
      </c>
      <c r="Q101" s="66">
        <f t="shared" si="10"/>
        <v>70.721084974495596</v>
      </c>
      <c r="R101" s="64"/>
      <c r="S101" s="64">
        <v>0.99867343860120394</v>
      </c>
      <c r="T101" s="64">
        <v>1.4307284546096453</v>
      </c>
      <c r="U101" s="63">
        <v>1.8656219454081096E-4</v>
      </c>
      <c r="V101" s="64">
        <v>0.55785498146003931</v>
      </c>
      <c r="W101" s="63">
        <v>9.2738147581057726E-3</v>
      </c>
      <c r="X101" s="63">
        <v>1.9100813601166691E-4</v>
      </c>
      <c r="Y101" s="63">
        <v>4.3250205419777879E-3</v>
      </c>
      <c r="Z101" s="102">
        <v>4</v>
      </c>
      <c r="AB101" s="24"/>
      <c r="AC101" s="24"/>
      <c r="AD101" s="37"/>
      <c r="AE101" s="37"/>
      <c r="AF101" s="37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95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</row>
    <row r="102" spans="1:61" ht="15" customHeight="1">
      <c r="A102" s="68" t="s">
        <v>259</v>
      </c>
      <c r="B102" s="69" t="s">
        <v>160</v>
      </c>
      <c r="C102" s="69" t="s">
        <v>330</v>
      </c>
      <c r="D102" s="70" t="s">
        <v>335</v>
      </c>
      <c r="E102" s="71">
        <v>37.973999999999997</v>
      </c>
      <c r="F102" s="72">
        <v>2.5999999999999999E-2</v>
      </c>
      <c r="G102" s="72">
        <v>2.8000000000000001E-2</v>
      </c>
      <c r="H102" s="73">
        <v>24.760999999999999</v>
      </c>
      <c r="I102" s="73">
        <v>36.798000000000002</v>
      </c>
      <c r="J102" s="72">
        <v>0.376</v>
      </c>
      <c r="K102" s="72">
        <v>1.4999999999999999E-2</v>
      </c>
      <c r="L102" s="72">
        <v>0.14099999999999999</v>
      </c>
      <c r="M102" s="65">
        <f t="shared" si="11"/>
        <v>100.11900000000001</v>
      </c>
      <c r="N102" s="64">
        <f t="shared" si="7"/>
        <v>0.72595767542352363</v>
      </c>
      <c r="O102" s="66">
        <f t="shared" si="8"/>
        <v>137.60386018594798</v>
      </c>
      <c r="P102" s="66">
        <f t="shared" si="9"/>
        <v>2911.9354929656888</v>
      </c>
      <c r="Q102" s="66">
        <f t="shared" si="10"/>
        <v>117.86847495749267</v>
      </c>
      <c r="R102" s="64"/>
      <c r="S102" s="64">
        <v>0.99904979517756187</v>
      </c>
      <c r="T102" s="64">
        <v>1.4432186889821892</v>
      </c>
      <c r="U102" s="63">
        <v>8.0616387648678185E-4</v>
      </c>
      <c r="V102" s="64">
        <v>0.54480173953689148</v>
      </c>
      <c r="W102" s="63">
        <v>8.3786829985851505E-3</v>
      </c>
      <c r="X102" s="63">
        <v>3.1745210459724717E-4</v>
      </c>
      <c r="Y102" s="63">
        <v>3.9746002078821013E-3</v>
      </c>
      <c r="Z102" s="102">
        <v>4</v>
      </c>
      <c r="AB102" s="24"/>
      <c r="AC102" s="24"/>
      <c r="AD102" s="37"/>
      <c r="AE102" s="37"/>
      <c r="AF102" s="37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95"/>
      <c r="AS102" s="24"/>
      <c r="AT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</row>
    <row r="103" spans="1:61" ht="15" customHeight="1">
      <c r="A103" s="68" t="s">
        <v>259</v>
      </c>
      <c r="B103" s="69" t="s">
        <v>160</v>
      </c>
      <c r="C103" s="69" t="s">
        <v>330</v>
      </c>
      <c r="D103" s="70" t="s">
        <v>335</v>
      </c>
      <c r="E103" s="71">
        <v>37.752000000000002</v>
      </c>
      <c r="F103" s="72">
        <v>2E-3</v>
      </c>
      <c r="G103" s="72">
        <v>0.02</v>
      </c>
      <c r="H103" s="73">
        <v>24.856999999999999</v>
      </c>
      <c r="I103" s="73">
        <v>36.942999999999998</v>
      </c>
      <c r="J103" s="72">
        <v>0.38100000000000001</v>
      </c>
      <c r="K103" s="72">
        <v>1.7999999999999999E-2</v>
      </c>
      <c r="L103" s="72">
        <v>0.14099999999999999</v>
      </c>
      <c r="M103" s="65">
        <f t="shared" si="11"/>
        <v>100.11400000000002</v>
      </c>
      <c r="N103" s="64">
        <f t="shared" si="7"/>
        <v>0.72597023255178872</v>
      </c>
      <c r="O103" s="66">
        <f t="shared" si="8"/>
        <v>10.584912321995997</v>
      </c>
      <c r="P103" s="66">
        <f t="shared" si="9"/>
        <v>2950.6580394147004</v>
      </c>
      <c r="Q103" s="66">
        <f t="shared" si="10"/>
        <v>141.44216994899119</v>
      </c>
      <c r="R103" s="64"/>
      <c r="S103" s="64">
        <v>0.9944083229434999</v>
      </c>
      <c r="T103" s="64">
        <v>1.4506548228382203</v>
      </c>
      <c r="U103" s="63">
        <v>6.2087472233987527E-5</v>
      </c>
      <c r="V103" s="64">
        <v>0.54757424743531125</v>
      </c>
      <c r="W103" s="63">
        <v>8.5003515541319952E-3</v>
      </c>
      <c r="X103" s="63">
        <v>3.8140242840558518E-4</v>
      </c>
      <c r="Y103" s="63">
        <v>3.9793986485794292E-3</v>
      </c>
      <c r="Z103" s="102">
        <v>4</v>
      </c>
      <c r="AB103" s="24"/>
      <c r="AC103" s="24"/>
      <c r="AD103" s="37"/>
      <c r="AE103" s="37"/>
      <c r="AF103" s="37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95"/>
      <c r="AS103" s="24"/>
      <c r="AT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</row>
    <row r="104" spans="1:61" ht="15" customHeight="1">
      <c r="A104" s="68" t="s">
        <v>259</v>
      </c>
      <c r="B104" s="69" t="s">
        <v>160</v>
      </c>
      <c r="C104" s="69" t="s">
        <v>330</v>
      </c>
      <c r="D104" s="70" t="s">
        <v>335</v>
      </c>
      <c r="E104" s="71">
        <v>37.709000000000003</v>
      </c>
      <c r="F104" s="72">
        <v>1.2999999999999999E-2</v>
      </c>
      <c r="G104" s="72">
        <v>3.3000000000000002E-2</v>
      </c>
      <c r="H104" s="73">
        <v>24.774000000000001</v>
      </c>
      <c r="I104" s="73">
        <v>36.954999999999998</v>
      </c>
      <c r="J104" s="72">
        <v>0.39100000000000001</v>
      </c>
      <c r="K104" s="72">
        <v>0</v>
      </c>
      <c r="L104" s="72">
        <v>0.157</v>
      </c>
      <c r="M104" s="65">
        <f t="shared" si="11"/>
        <v>100.03200000000001</v>
      </c>
      <c r="N104" s="64">
        <f t="shared" si="7"/>
        <v>0.72669961973909114</v>
      </c>
      <c r="O104" s="66">
        <f t="shared" si="8"/>
        <v>68.80193009297399</v>
      </c>
      <c r="P104" s="66">
        <f t="shared" si="9"/>
        <v>3028.103132312724</v>
      </c>
      <c r="Q104" s="66">
        <f t="shared" si="10"/>
        <v>0</v>
      </c>
      <c r="R104" s="64"/>
      <c r="S104" s="64">
        <v>0.99397568554443416</v>
      </c>
      <c r="T104" s="64">
        <v>1.4521487052798123</v>
      </c>
      <c r="U104" s="63">
        <v>4.0385298247065009E-4</v>
      </c>
      <c r="V104" s="64">
        <v>0.54613045413571215</v>
      </c>
      <c r="W104" s="63">
        <v>8.7296057078625599E-3</v>
      </c>
      <c r="X104" s="63">
        <v>0</v>
      </c>
      <c r="Y104" s="63">
        <v>4.4340843140379099E-3</v>
      </c>
      <c r="Z104" s="102">
        <v>4</v>
      </c>
      <c r="AB104" s="24"/>
      <c r="AC104" s="24"/>
      <c r="AD104" s="37"/>
      <c r="AE104" s="37"/>
      <c r="AF104" s="37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95"/>
      <c r="AS104" s="24"/>
      <c r="AT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</row>
    <row r="105" spans="1:61" ht="15" customHeight="1">
      <c r="A105" s="74" t="s">
        <v>259</v>
      </c>
      <c r="B105" s="75" t="s">
        <v>160</v>
      </c>
      <c r="C105" s="69" t="s">
        <v>330</v>
      </c>
      <c r="D105" s="70" t="s">
        <v>335</v>
      </c>
      <c r="E105" s="76">
        <v>38.136000000000003</v>
      </c>
      <c r="F105" s="77">
        <v>7.0000000000000001E-3</v>
      </c>
      <c r="G105" s="77">
        <v>3.9E-2</v>
      </c>
      <c r="H105" s="78">
        <v>24.52</v>
      </c>
      <c r="I105" s="78">
        <v>36.67</v>
      </c>
      <c r="J105" s="77">
        <v>0.374</v>
      </c>
      <c r="K105" s="77">
        <v>1.7000000000000001E-2</v>
      </c>
      <c r="L105" s="77">
        <v>0.14799999999999999</v>
      </c>
      <c r="M105" s="65">
        <f t="shared" si="11"/>
        <v>99.910999999999987</v>
      </c>
      <c r="N105" s="64">
        <f t="shared" si="7"/>
        <v>0.7272084794924748</v>
      </c>
      <c r="O105" s="66">
        <f t="shared" si="8"/>
        <v>37.047193126985995</v>
      </c>
      <c r="P105" s="66">
        <f t="shared" si="9"/>
        <v>2896.4464743860835</v>
      </c>
      <c r="Q105" s="66">
        <f t="shared" si="10"/>
        <v>133.5842716184917</v>
      </c>
      <c r="R105" s="64"/>
      <c r="S105" s="64">
        <v>1.0039360905436963</v>
      </c>
      <c r="T105" s="64">
        <v>1.4390933888199269</v>
      </c>
      <c r="U105" s="63">
        <v>2.1717916795602061E-4</v>
      </c>
      <c r="V105" s="64">
        <v>0.53983484070825849</v>
      </c>
      <c r="W105" s="63">
        <v>8.3393011189538905E-3</v>
      </c>
      <c r="X105" s="63">
        <v>3.6000291056625185E-4</v>
      </c>
      <c r="Y105" s="63">
        <v>4.1745166029678272E-3</v>
      </c>
      <c r="Z105" s="102">
        <v>4</v>
      </c>
      <c r="AB105" s="24"/>
      <c r="AC105" s="48"/>
      <c r="AD105" s="37"/>
      <c r="AE105" s="37"/>
      <c r="AF105" s="37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95"/>
      <c r="AS105" s="24"/>
      <c r="AT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</row>
    <row r="106" spans="1:61" ht="15" customHeight="1">
      <c r="A106" t="s">
        <v>259</v>
      </c>
      <c r="B106" t="s">
        <v>336</v>
      </c>
      <c r="C106" t="s">
        <v>337</v>
      </c>
      <c r="D106" t="s">
        <v>328</v>
      </c>
      <c r="E106" s="64">
        <v>37.930599999999998</v>
      </c>
      <c r="F106" s="63">
        <v>1.5800000000000002E-2</v>
      </c>
      <c r="G106" s="65" t="s">
        <v>329</v>
      </c>
      <c r="H106" s="64">
        <v>25.405100000000001</v>
      </c>
      <c r="I106" s="64">
        <v>36.235100000000003</v>
      </c>
      <c r="J106" s="63">
        <v>0.46579999999999999</v>
      </c>
      <c r="K106" s="63">
        <v>7.1000000000000004E-3</v>
      </c>
      <c r="L106" s="63">
        <v>0.17069999999999999</v>
      </c>
      <c r="M106" s="65">
        <f t="shared" si="11"/>
        <v>100.2302</v>
      </c>
      <c r="N106" s="64">
        <f t="shared" si="7"/>
        <v>0.71770658301381129</v>
      </c>
      <c r="O106" s="66">
        <f t="shared" si="8"/>
        <v>83.620807343768391</v>
      </c>
      <c r="P106" s="66">
        <f t="shared" si="9"/>
        <v>3607.3924271899405</v>
      </c>
      <c r="Q106" s="66">
        <f t="shared" si="10"/>
        <v>55.791078146546532</v>
      </c>
      <c r="R106" s="64"/>
      <c r="S106" s="64">
        <v>0.99990583316404325</v>
      </c>
      <c r="T106" s="64">
        <v>1.4239868985470607</v>
      </c>
      <c r="U106" s="63">
        <v>4.9088037892571618E-4</v>
      </c>
      <c r="V106" s="64">
        <v>0.56009257382926825</v>
      </c>
      <c r="W106" s="63">
        <v>1.0400542645578598E-2</v>
      </c>
      <c r="X106" s="63">
        <v>1.5056148882215686E-4</v>
      </c>
      <c r="Y106" s="63">
        <v>4.8214365927942582E-3</v>
      </c>
      <c r="Z106" s="102">
        <v>4</v>
      </c>
      <c r="AB106" s="24"/>
      <c r="AC106" s="24"/>
      <c r="AD106" s="37"/>
      <c r="AE106" s="37"/>
      <c r="AF106" s="37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96"/>
      <c r="AS106" s="24"/>
      <c r="AT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</row>
    <row r="107" spans="1:61" ht="15" customHeight="1">
      <c r="A107" t="s">
        <v>259</v>
      </c>
      <c r="B107" t="s">
        <v>336</v>
      </c>
      <c r="C107" t="s">
        <v>338</v>
      </c>
      <c r="D107" t="s">
        <v>328</v>
      </c>
      <c r="E107" s="64">
        <v>36.914999999999999</v>
      </c>
      <c r="F107" s="63">
        <v>1.95E-2</v>
      </c>
      <c r="G107" s="65" t="s">
        <v>329</v>
      </c>
      <c r="H107" s="64">
        <v>31.095099999999999</v>
      </c>
      <c r="I107" s="64">
        <v>31.2103</v>
      </c>
      <c r="J107" s="63">
        <v>0.57199999999999995</v>
      </c>
      <c r="K107" s="63">
        <v>8.0000000000000004E-4</v>
      </c>
      <c r="L107" s="63">
        <v>0.21820000000000001</v>
      </c>
      <c r="M107" s="65">
        <f t="shared" si="11"/>
        <v>100.0309</v>
      </c>
      <c r="N107" s="64">
        <f t="shared" si="7"/>
        <v>0.64146616588171745</v>
      </c>
      <c r="O107" s="66">
        <f t="shared" si="8"/>
        <v>103.20289513946099</v>
      </c>
      <c r="P107" s="66">
        <f t="shared" si="9"/>
        <v>4429.8593137669513</v>
      </c>
      <c r="Q107" s="66">
        <f t="shared" si="10"/>
        <v>6.2863186643996096</v>
      </c>
      <c r="R107" s="64"/>
      <c r="S107" s="64">
        <v>1.0036999759861565</v>
      </c>
      <c r="T107" s="64">
        <v>1.2650454363138448</v>
      </c>
      <c r="U107" s="63">
        <v>6.2486305708638675E-4</v>
      </c>
      <c r="V107" s="64">
        <v>0.70707016946404688</v>
      </c>
      <c r="W107" s="63">
        <v>1.317298494047045E-2</v>
      </c>
      <c r="X107" s="63">
        <v>1.7497547877930783E-5</v>
      </c>
      <c r="Y107" s="63">
        <v>6.3566651758180373E-3</v>
      </c>
      <c r="Z107" s="102">
        <v>4</v>
      </c>
      <c r="AB107" s="24"/>
      <c r="AC107" s="24"/>
      <c r="AD107" s="37"/>
      <c r="AE107" s="37"/>
      <c r="AF107" s="37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96"/>
      <c r="AS107" s="24"/>
    </row>
    <row r="108" spans="1:61" ht="15" customHeight="1">
      <c r="A108" t="s">
        <v>259</v>
      </c>
      <c r="B108" t="s">
        <v>336</v>
      </c>
      <c r="C108" t="s">
        <v>339</v>
      </c>
      <c r="D108" t="s">
        <v>328</v>
      </c>
      <c r="E108" s="64">
        <v>37.882100000000001</v>
      </c>
      <c r="F108" s="63">
        <v>2.9499999999999998E-2</v>
      </c>
      <c r="G108" s="65" t="s">
        <v>329</v>
      </c>
      <c r="H108" s="64">
        <v>24.727399999999999</v>
      </c>
      <c r="I108" s="64">
        <v>36.972700000000003</v>
      </c>
      <c r="J108" s="63">
        <v>0.41320000000000001</v>
      </c>
      <c r="K108" s="63">
        <v>4.0000000000000001E-3</v>
      </c>
      <c r="L108" s="63">
        <v>0.14180000000000001</v>
      </c>
      <c r="M108" s="65">
        <f t="shared" si="11"/>
        <v>100.17070000000001</v>
      </c>
      <c r="N108" s="64">
        <f t="shared" si="7"/>
        <v>0.72716840383631565</v>
      </c>
      <c r="O108" s="66">
        <f t="shared" si="8"/>
        <v>156.12745674944097</v>
      </c>
      <c r="P108" s="66">
        <f t="shared" si="9"/>
        <v>3200.0312385463358</v>
      </c>
      <c r="Q108" s="66">
        <f t="shared" si="10"/>
        <v>31.431593321998044</v>
      </c>
      <c r="R108" s="64"/>
      <c r="S108" s="64">
        <v>0.99611941623094202</v>
      </c>
      <c r="T108" s="64">
        <v>1.4493246079808069</v>
      </c>
      <c r="U108" s="63">
        <v>9.1421548280892252E-4</v>
      </c>
      <c r="V108" s="64">
        <v>0.54378262871239702</v>
      </c>
      <c r="W108" s="63">
        <v>9.2029020057400549E-3</v>
      </c>
      <c r="X108" s="63">
        <v>8.4610354192543613E-5</v>
      </c>
      <c r="Y108" s="63">
        <v>3.9950952607652685E-3</v>
      </c>
      <c r="Z108" s="102">
        <v>4</v>
      </c>
      <c r="AB108" s="24"/>
      <c r="AC108" s="24"/>
      <c r="AD108" s="37"/>
      <c r="AE108" s="37"/>
      <c r="AF108" s="37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96"/>
      <c r="AS108" s="24"/>
    </row>
    <row r="109" spans="1:61" ht="15" customHeight="1">
      <c r="A109" t="s">
        <v>259</v>
      </c>
      <c r="B109" t="s">
        <v>336</v>
      </c>
      <c r="C109" t="s">
        <v>340</v>
      </c>
      <c r="D109" t="s">
        <v>328</v>
      </c>
      <c r="E109" s="64">
        <v>35.913499999999999</v>
      </c>
      <c r="F109" s="63">
        <v>2.8899999999999999E-2</v>
      </c>
      <c r="G109" s="65" t="s">
        <v>329</v>
      </c>
      <c r="H109" s="64">
        <v>33.860799999999998</v>
      </c>
      <c r="I109" s="64">
        <v>28.3187</v>
      </c>
      <c r="J109" s="63">
        <v>0.628</v>
      </c>
      <c r="K109" s="63">
        <v>2.8E-3</v>
      </c>
      <c r="L109" s="63">
        <v>0.28649999999999998</v>
      </c>
      <c r="M109" s="65">
        <f t="shared" si="11"/>
        <v>99.039200000000008</v>
      </c>
      <c r="N109" s="64">
        <f t="shared" si="7"/>
        <v>0.59851943008759734</v>
      </c>
      <c r="O109" s="66">
        <f t="shared" si="8"/>
        <v>152.95198305284217</v>
      </c>
      <c r="P109" s="66">
        <f t="shared" si="9"/>
        <v>4863.5518339958835</v>
      </c>
      <c r="Q109" s="66">
        <f t="shared" si="10"/>
        <v>22.002115325398631</v>
      </c>
      <c r="R109" s="64"/>
      <c r="S109" s="64">
        <v>1.0027934094988089</v>
      </c>
      <c r="T109" s="64">
        <v>1.1787838898855172</v>
      </c>
      <c r="U109" s="63">
        <v>9.5104436944034242E-4</v>
      </c>
      <c r="V109" s="64">
        <v>0.79071589680143184</v>
      </c>
      <c r="W109" s="63">
        <v>1.4852532397501327E-2</v>
      </c>
      <c r="X109" s="63">
        <v>6.2892365978561808E-5</v>
      </c>
      <c r="Y109" s="63">
        <v>8.5714029977920995E-3</v>
      </c>
      <c r="Z109" s="102">
        <v>4</v>
      </c>
      <c r="AB109" s="24"/>
      <c r="AC109" s="24"/>
      <c r="AD109" s="37"/>
      <c r="AE109" s="37"/>
      <c r="AF109" s="37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96"/>
      <c r="AS109" s="24"/>
    </row>
    <row r="110" spans="1:61" ht="15" customHeight="1">
      <c r="A110" t="s">
        <v>259</v>
      </c>
      <c r="B110" t="s">
        <v>336</v>
      </c>
      <c r="C110" t="s">
        <v>341</v>
      </c>
      <c r="D110" t="s">
        <v>328</v>
      </c>
      <c r="E110" s="64">
        <v>37.785200000000003</v>
      </c>
      <c r="F110" s="63">
        <v>2.64E-2</v>
      </c>
      <c r="G110" s="65" t="s">
        <v>329</v>
      </c>
      <c r="H110" s="64">
        <v>25.473299999999998</v>
      </c>
      <c r="I110" s="64">
        <v>36.102499999999999</v>
      </c>
      <c r="J110" s="63">
        <v>0.41149999999999998</v>
      </c>
      <c r="K110" s="63">
        <v>2.63E-2</v>
      </c>
      <c r="L110" s="63">
        <v>0.16120000000000001</v>
      </c>
      <c r="M110" s="65">
        <f t="shared" si="11"/>
        <v>99.986400000000017</v>
      </c>
      <c r="N110" s="64">
        <f t="shared" si="7"/>
        <v>0.71641887109035107</v>
      </c>
      <c r="O110" s="66">
        <f t="shared" si="8"/>
        <v>139.72084265034718</v>
      </c>
      <c r="P110" s="66">
        <f t="shared" si="9"/>
        <v>3186.865572753672</v>
      </c>
      <c r="Q110" s="66">
        <f t="shared" si="10"/>
        <v>206.66272609213715</v>
      </c>
      <c r="R110" s="64"/>
      <c r="S110" s="64">
        <v>0.99905830057521805</v>
      </c>
      <c r="T110" s="64">
        <v>1.4230282566092771</v>
      </c>
      <c r="U110" s="63">
        <v>8.2266350370401226E-4</v>
      </c>
      <c r="V110" s="64">
        <v>0.56327935480735769</v>
      </c>
      <c r="W110" s="63">
        <v>9.2156521187047643E-3</v>
      </c>
      <c r="X110" s="63">
        <v>5.5938525973162165E-4</v>
      </c>
      <c r="Y110" s="63">
        <v>4.5667547989360849E-3</v>
      </c>
      <c r="Z110" s="102">
        <v>4</v>
      </c>
      <c r="AB110" s="24"/>
      <c r="AC110" s="24"/>
      <c r="AD110" s="37"/>
      <c r="AE110" s="37"/>
      <c r="AF110" s="37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96"/>
      <c r="AS110" s="24"/>
    </row>
    <row r="111" spans="1:61" ht="15" customHeight="1">
      <c r="A111" t="s">
        <v>259</v>
      </c>
      <c r="B111" t="s">
        <v>336</v>
      </c>
      <c r="C111" t="s">
        <v>342</v>
      </c>
      <c r="D111" t="s">
        <v>328</v>
      </c>
      <c r="E111" s="64">
        <v>36.590299999999999</v>
      </c>
      <c r="F111" s="63">
        <v>2.9899999999999999E-2</v>
      </c>
      <c r="G111" s="65" t="s">
        <v>329</v>
      </c>
      <c r="H111" s="64">
        <v>33.285200000000003</v>
      </c>
      <c r="I111" s="64">
        <v>29.3551</v>
      </c>
      <c r="J111" s="63">
        <v>0.64610000000000001</v>
      </c>
      <c r="K111" s="63">
        <v>5.0000000000000001E-3</v>
      </c>
      <c r="L111" s="63">
        <v>0.27310000000000001</v>
      </c>
      <c r="M111" s="65">
        <f t="shared" si="11"/>
        <v>100.18470000000001</v>
      </c>
      <c r="N111" s="64">
        <f t="shared" si="7"/>
        <v>0.61120707364865956</v>
      </c>
      <c r="O111" s="66">
        <f t="shared" si="8"/>
        <v>158.2444392138402</v>
      </c>
      <c r="P111" s="66">
        <f t="shared" si="9"/>
        <v>5003.7274521413065</v>
      </c>
      <c r="Q111" s="66">
        <f t="shared" si="10"/>
        <v>39.28949165249756</v>
      </c>
      <c r="R111" s="64"/>
      <c r="S111" s="64">
        <v>1.0047064623482007</v>
      </c>
      <c r="T111" s="64">
        <v>1.2016110947949883</v>
      </c>
      <c r="U111" s="63">
        <v>9.6759498918068431E-4</v>
      </c>
      <c r="V111" s="64">
        <v>0.76435289122672934</v>
      </c>
      <c r="W111" s="63">
        <v>1.5026578068778731E-2</v>
      </c>
      <c r="X111" s="63">
        <v>1.1044076145985134E-4</v>
      </c>
      <c r="Y111" s="63">
        <v>8.0346779678708811E-3</v>
      </c>
      <c r="Z111" s="102">
        <v>4</v>
      </c>
      <c r="AD111" s="49"/>
      <c r="AE111" s="49"/>
      <c r="AF111" s="49"/>
    </row>
    <row r="112" spans="1:61" ht="15" customHeight="1">
      <c r="A112" t="s">
        <v>259</v>
      </c>
      <c r="B112" t="s">
        <v>336</v>
      </c>
      <c r="C112" t="s">
        <v>343</v>
      </c>
      <c r="D112" t="s">
        <v>328</v>
      </c>
      <c r="E112" s="64">
        <v>37.569400000000002</v>
      </c>
      <c r="F112" s="63">
        <v>2.7E-2</v>
      </c>
      <c r="G112" s="65" t="s">
        <v>329</v>
      </c>
      <c r="H112" s="64">
        <v>26.688600000000001</v>
      </c>
      <c r="I112" s="64">
        <v>34.7943</v>
      </c>
      <c r="J112" s="63">
        <v>0.44579999999999997</v>
      </c>
      <c r="K112" s="63">
        <v>2.3E-3</v>
      </c>
      <c r="L112" s="63">
        <v>0.1638</v>
      </c>
      <c r="M112" s="65">
        <f t="shared" si="11"/>
        <v>99.691199999999995</v>
      </c>
      <c r="N112" s="64">
        <f t="shared" si="7"/>
        <v>0.69914980069266941</v>
      </c>
      <c r="O112" s="66">
        <f t="shared" si="8"/>
        <v>142.89631634694598</v>
      </c>
      <c r="P112" s="66">
        <f t="shared" si="9"/>
        <v>3452.5022413938932</v>
      </c>
      <c r="Q112" s="66">
        <f t="shared" si="10"/>
        <v>18.073166160148876</v>
      </c>
      <c r="R112" s="64"/>
      <c r="S112" s="64">
        <v>1.0023089280613084</v>
      </c>
      <c r="T112" s="64">
        <v>1.3838294961775197</v>
      </c>
      <c r="U112" s="63">
        <v>8.4894645789236514E-4</v>
      </c>
      <c r="V112" s="64">
        <v>0.59547378733413514</v>
      </c>
      <c r="W112" s="63">
        <v>1.0073827949598409E-2</v>
      </c>
      <c r="X112" s="63">
        <v>4.9360703208053957E-5</v>
      </c>
      <c r="Y112" s="63">
        <v>4.6822520260832402E-3</v>
      </c>
      <c r="Z112" s="102">
        <v>4</v>
      </c>
      <c r="AD112" s="49"/>
      <c r="AE112" s="49"/>
      <c r="AF112" s="49"/>
    </row>
    <row r="113" spans="1:32" ht="15" customHeight="1">
      <c r="A113" t="s">
        <v>259</v>
      </c>
      <c r="B113" t="s">
        <v>336</v>
      </c>
      <c r="C113" t="s">
        <v>344</v>
      </c>
      <c r="D113" t="s">
        <v>328</v>
      </c>
      <c r="E113" s="64">
        <v>35.6935</v>
      </c>
      <c r="F113" s="63">
        <v>1.7600000000000001E-2</v>
      </c>
      <c r="G113" s="65" t="s">
        <v>329</v>
      </c>
      <c r="H113" s="64">
        <v>33.329500000000003</v>
      </c>
      <c r="I113" s="64">
        <v>28.539100000000001</v>
      </c>
      <c r="J113" s="63">
        <v>0.64410000000000001</v>
      </c>
      <c r="K113" s="63">
        <v>1.26E-2</v>
      </c>
      <c r="L113" s="63">
        <v>0.26929999999999998</v>
      </c>
      <c r="M113" s="65">
        <f t="shared" si="11"/>
        <v>98.505700000000019</v>
      </c>
      <c r="N113" s="64">
        <f t="shared" si="7"/>
        <v>0.60416925552239664</v>
      </c>
      <c r="O113" s="66">
        <f t="shared" si="8"/>
        <v>93.147228433564791</v>
      </c>
      <c r="P113" s="66">
        <f t="shared" si="9"/>
        <v>4988.2384335617016</v>
      </c>
      <c r="Q113" s="66">
        <f t="shared" si="10"/>
        <v>99.009518964293832</v>
      </c>
      <c r="R113" s="64"/>
      <c r="S113" s="64">
        <v>1.0006505597932649</v>
      </c>
      <c r="T113" s="64">
        <v>1.1927260927212768</v>
      </c>
      <c r="U113" s="63">
        <v>5.8150730082084587E-4</v>
      </c>
      <c r="V113" s="64">
        <v>0.78143277388636423</v>
      </c>
      <c r="W113" s="63">
        <v>1.5294445338350669E-2</v>
      </c>
      <c r="X113" s="63">
        <v>2.8415154034427086E-4</v>
      </c>
      <c r="Y113" s="63">
        <v>8.0891559759030257E-3</v>
      </c>
      <c r="Z113" s="102">
        <v>4</v>
      </c>
      <c r="AD113" s="49"/>
      <c r="AE113" s="49"/>
      <c r="AF113" s="49"/>
    </row>
    <row r="114" spans="1:32" ht="15" customHeight="1">
      <c r="A114" t="s">
        <v>259</v>
      </c>
      <c r="B114" t="s">
        <v>336</v>
      </c>
      <c r="C114" t="s">
        <v>345</v>
      </c>
      <c r="D114" t="s">
        <v>328</v>
      </c>
      <c r="E114" s="64">
        <v>37.857799999999997</v>
      </c>
      <c r="F114" s="63">
        <v>3.2099999999999997E-2</v>
      </c>
      <c r="G114" s="65" t="s">
        <v>329</v>
      </c>
      <c r="H114" s="64">
        <v>24.794</v>
      </c>
      <c r="I114" s="64">
        <v>36.4514</v>
      </c>
      <c r="J114" s="63">
        <v>0.41849999999999998</v>
      </c>
      <c r="K114" s="63">
        <v>1.83E-2</v>
      </c>
      <c r="L114" s="63">
        <v>0.1484</v>
      </c>
      <c r="M114" s="65">
        <f t="shared" si="11"/>
        <v>99.720499999999987</v>
      </c>
      <c r="N114" s="64">
        <f t="shared" si="7"/>
        <v>0.72380475749185724</v>
      </c>
      <c r="O114" s="66">
        <f t="shared" si="8"/>
        <v>169.88784276803577</v>
      </c>
      <c r="P114" s="66">
        <f t="shared" si="9"/>
        <v>3241.0771377822884</v>
      </c>
      <c r="Q114" s="66">
        <f t="shared" si="10"/>
        <v>143.79953944814105</v>
      </c>
      <c r="R114" s="64"/>
      <c r="S114" s="64">
        <v>1.0003624332511805</v>
      </c>
      <c r="T114" s="64">
        <v>1.4358972202769351</v>
      </c>
      <c r="U114" s="63">
        <v>9.9966901435490909E-4</v>
      </c>
      <c r="V114" s="64">
        <v>0.54792121337447508</v>
      </c>
      <c r="W114" s="63">
        <v>9.36665640857497E-3</v>
      </c>
      <c r="X114" s="63">
        <v>3.8899073191689713E-4</v>
      </c>
      <c r="Y114" s="63">
        <v>4.2015491842040172E-3</v>
      </c>
      <c r="Z114" s="102">
        <v>4</v>
      </c>
      <c r="AD114" s="49"/>
      <c r="AE114" s="49"/>
      <c r="AF114" s="49"/>
    </row>
    <row r="115" spans="1:32" ht="15" customHeight="1">
      <c r="A115" t="s">
        <v>259</v>
      </c>
      <c r="B115" t="s">
        <v>336</v>
      </c>
      <c r="C115" t="s">
        <v>346</v>
      </c>
      <c r="D115" t="s">
        <v>328</v>
      </c>
      <c r="E115" s="64">
        <v>36.234699999999997</v>
      </c>
      <c r="F115" s="63">
        <v>2.1700000000000001E-2</v>
      </c>
      <c r="G115" s="65" t="s">
        <v>329</v>
      </c>
      <c r="H115" s="64">
        <v>32.511200000000002</v>
      </c>
      <c r="I115" s="64">
        <v>29.594899999999999</v>
      </c>
      <c r="J115" s="63">
        <v>0.57369999999999999</v>
      </c>
      <c r="K115" s="63">
        <v>3.0000000000000001E-3</v>
      </c>
      <c r="L115" s="63">
        <v>0.19639999999999999</v>
      </c>
      <c r="M115" s="65">
        <f t="shared" si="11"/>
        <v>99.135599999999997</v>
      </c>
      <c r="N115" s="64">
        <f t="shared" si="7"/>
        <v>0.61870444881166198</v>
      </c>
      <c r="O115" s="66">
        <f t="shared" si="8"/>
        <v>114.84629869365658</v>
      </c>
      <c r="P115" s="66">
        <f t="shared" si="9"/>
        <v>4443.0249795596155</v>
      </c>
      <c r="Q115" s="66">
        <f t="shared" si="10"/>
        <v>23.573694991498531</v>
      </c>
      <c r="R115" s="64"/>
      <c r="S115" s="64">
        <v>1.0029329079752021</v>
      </c>
      <c r="T115" s="64">
        <v>1.2211562269800451</v>
      </c>
      <c r="U115" s="63">
        <v>7.0787429521248038E-4</v>
      </c>
      <c r="V115" s="64">
        <v>0.75257489670187594</v>
      </c>
      <c r="W115" s="63">
        <v>1.344990407449749E-2</v>
      </c>
      <c r="X115" s="63">
        <v>6.6796641784005458E-5</v>
      </c>
      <c r="Y115" s="63">
        <v>5.8245482085747353E-3</v>
      </c>
      <c r="Z115" s="102">
        <v>4</v>
      </c>
      <c r="AD115" s="49"/>
      <c r="AE115" s="49"/>
      <c r="AF115" s="49"/>
    </row>
    <row r="116" spans="1:32" ht="15" customHeight="1">
      <c r="A116" t="s">
        <v>259</v>
      </c>
      <c r="B116" t="s">
        <v>336</v>
      </c>
      <c r="C116" t="s">
        <v>347</v>
      </c>
      <c r="D116" t="s">
        <v>328</v>
      </c>
      <c r="E116" s="64">
        <v>37.332000000000001</v>
      </c>
      <c r="F116" s="63">
        <v>2.76E-2</v>
      </c>
      <c r="G116" s="65" t="s">
        <v>329</v>
      </c>
      <c r="H116" s="64">
        <v>25.7514</v>
      </c>
      <c r="I116" s="64">
        <v>35.580300000000001</v>
      </c>
      <c r="J116" s="63">
        <v>0.42420000000000002</v>
      </c>
      <c r="K116" s="63">
        <v>9.7000000000000003E-3</v>
      </c>
      <c r="L116" s="63">
        <v>0.14960000000000001</v>
      </c>
      <c r="M116" s="65">
        <f t="shared" si="11"/>
        <v>99.274800000000013</v>
      </c>
      <c r="N116" s="64">
        <f t="shared" si="7"/>
        <v>0.71122450954768068</v>
      </c>
      <c r="O116" s="66">
        <f t="shared" si="8"/>
        <v>146.07179004354478</v>
      </c>
      <c r="P116" s="66">
        <f t="shared" si="9"/>
        <v>3285.2208407341627</v>
      </c>
      <c r="Q116" s="66">
        <f t="shared" si="10"/>
        <v>76.221613805845251</v>
      </c>
      <c r="R116" s="64"/>
      <c r="S116" s="64">
        <v>0.99672893517919592</v>
      </c>
      <c r="T116" s="64">
        <v>1.4161607535990279</v>
      </c>
      <c r="U116" s="63">
        <v>8.6846853393410988E-4</v>
      </c>
      <c r="V116" s="64">
        <v>0.57499778296443704</v>
      </c>
      <c r="W116" s="63">
        <v>9.5929813166608924E-3</v>
      </c>
      <c r="X116" s="63">
        <v>2.0833090752503402E-4</v>
      </c>
      <c r="Y116" s="63">
        <v>4.2795780530556996E-3</v>
      </c>
      <c r="Z116" s="102">
        <v>4</v>
      </c>
      <c r="AD116" s="49"/>
      <c r="AE116" s="49"/>
      <c r="AF116" s="49"/>
    </row>
    <row r="117" spans="1:32" ht="15" customHeight="1">
      <c r="A117" t="s">
        <v>259</v>
      </c>
      <c r="B117" t="s">
        <v>336</v>
      </c>
      <c r="C117" t="s">
        <v>348</v>
      </c>
      <c r="D117" t="s">
        <v>328</v>
      </c>
      <c r="E117" s="64">
        <v>37.309399999999997</v>
      </c>
      <c r="F117" s="63">
        <v>2.9899999999999999E-2</v>
      </c>
      <c r="G117" s="65" t="s">
        <v>329</v>
      </c>
      <c r="H117" s="64">
        <v>26.3401</v>
      </c>
      <c r="I117" s="64">
        <v>35.1098</v>
      </c>
      <c r="J117" s="63">
        <v>0.42509999999999998</v>
      </c>
      <c r="K117" s="63">
        <v>4.5999999999999999E-3</v>
      </c>
      <c r="L117" s="63">
        <v>0.155</v>
      </c>
      <c r="M117" s="65">
        <f t="shared" si="11"/>
        <v>99.373899999999992</v>
      </c>
      <c r="N117" s="64">
        <f t="shared" si="7"/>
        <v>0.70379248848418052</v>
      </c>
      <c r="O117" s="66">
        <f t="shared" si="8"/>
        <v>158.2444392138402</v>
      </c>
      <c r="P117" s="66">
        <f t="shared" si="9"/>
        <v>3292.1908990949837</v>
      </c>
      <c r="Q117" s="66">
        <f t="shared" si="10"/>
        <v>36.146332320297752</v>
      </c>
      <c r="R117" s="64"/>
      <c r="S117" s="64">
        <v>0.99777554259095347</v>
      </c>
      <c r="T117" s="64">
        <v>1.3997487393133534</v>
      </c>
      <c r="U117" s="63">
        <v>9.4239934294142842E-4</v>
      </c>
      <c r="V117" s="64">
        <v>0.58911695933613739</v>
      </c>
      <c r="W117" s="63">
        <v>9.6292579311153814E-3</v>
      </c>
      <c r="X117" s="63">
        <v>9.8959748677591872E-5</v>
      </c>
      <c r="Y117" s="63">
        <v>4.4413994743973933E-3</v>
      </c>
      <c r="Z117" s="102">
        <v>4</v>
      </c>
      <c r="AD117" s="49"/>
      <c r="AE117" s="49"/>
      <c r="AF117" s="49"/>
    </row>
    <row r="118" spans="1:32" ht="15" customHeight="1">
      <c r="A118" t="s">
        <v>259</v>
      </c>
      <c r="B118" t="s">
        <v>336</v>
      </c>
      <c r="C118" t="s">
        <v>349</v>
      </c>
      <c r="D118" t="s">
        <v>328</v>
      </c>
      <c r="E118" s="64">
        <v>36.2607</v>
      </c>
      <c r="F118" s="63">
        <v>3.09E-2</v>
      </c>
      <c r="G118" s="65" t="s">
        <v>329</v>
      </c>
      <c r="H118" s="64">
        <v>30.223400000000002</v>
      </c>
      <c r="I118" s="64">
        <v>31.252300000000002</v>
      </c>
      <c r="J118" s="63">
        <v>0.54679999999999995</v>
      </c>
      <c r="K118" s="63">
        <v>-1E-4</v>
      </c>
      <c r="L118" s="63">
        <v>0.21829999999999999</v>
      </c>
      <c r="M118" s="65">
        <f t="shared" si="11"/>
        <v>98.532300000000006</v>
      </c>
      <c r="N118" s="64">
        <f t="shared" si="7"/>
        <v>0.64828563357781077</v>
      </c>
      <c r="O118" s="66">
        <f t="shared" si="8"/>
        <v>163.5368953748382</v>
      </c>
      <c r="P118" s="66">
        <f t="shared" si="9"/>
        <v>4234.697679663931</v>
      </c>
      <c r="Q118" s="66">
        <v>0</v>
      </c>
      <c r="R118" s="64"/>
      <c r="S118" s="64">
        <v>0.99933812322824611</v>
      </c>
      <c r="T118" s="64">
        <v>1.2840011013712949</v>
      </c>
      <c r="U118" s="63">
        <v>1.0036538339845979E-3</v>
      </c>
      <c r="V118" s="64">
        <v>0.69660904154525671</v>
      </c>
      <c r="W118" s="63">
        <v>1.2764150113429682E-2</v>
      </c>
      <c r="X118" s="63">
        <v>-2.2169833638423713E-6</v>
      </c>
      <c r="Y118" s="63">
        <v>6.4461967459133514E-3</v>
      </c>
      <c r="Z118" s="102">
        <v>4</v>
      </c>
      <c r="AD118" s="49"/>
      <c r="AE118" s="49"/>
      <c r="AF118" s="49"/>
    </row>
    <row r="119" spans="1:32" ht="15" customHeight="1">
      <c r="A119" t="s">
        <v>259</v>
      </c>
      <c r="B119" t="s">
        <v>336</v>
      </c>
      <c r="C119" t="s">
        <v>350</v>
      </c>
      <c r="D119" t="s">
        <v>328</v>
      </c>
      <c r="E119" s="64">
        <v>36.295999999999999</v>
      </c>
      <c r="F119" s="63">
        <v>2.2100000000000002E-2</v>
      </c>
      <c r="G119" s="65" t="s">
        <v>329</v>
      </c>
      <c r="H119" s="64">
        <v>33.681699999999999</v>
      </c>
      <c r="I119" s="64">
        <v>28.975100000000001</v>
      </c>
      <c r="J119" s="63">
        <v>0.62729999999999997</v>
      </c>
      <c r="K119" s="63">
        <v>4.8999999999999998E-3</v>
      </c>
      <c r="L119" s="63">
        <v>0.2802</v>
      </c>
      <c r="M119" s="65">
        <f t="shared" si="11"/>
        <v>99.887299999999996</v>
      </c>
      <c r="N119" s="64">
        <f t="shared" si="7"/>
        <v>0.60528075477237575</v>
      </c>
      <c r="O119" s="66">
        <f t="shared" si="8"/>
        <v>116.96328115805579</v>
      </c>
      <c r="P119" s="66">
        <f t="shared" si="9"/>
        <v>4858.1306774930226</v>
      </c>
      <c r="Q119" s="66">
        <f>K119*58.693/(58.693+16)*10000</f>
        <v>38.503701819447599</v>
      </c>
      <c r="R119" s="64"/>
      <c r="S119" s="64">
        <v>1.0024448816849143</v>
      </c>
      <c r="T119" s="64">
        <v>1.1929818050340553</v>
      </c>
      <c r="U119" s="63">
        <v>7.1935490137920994E-4</v>
      </c>
      <c r="V119" s="64">
        <v>0.77797431017019025</v>
      </c>
      <c r="W119" s="63">
        <v>1.4674528281251438E-2</v>
      </c>
      <c r="X119" s="63">
        <v>1.0886392265968753E-4</v>
      </c>
      <c r="Y119" s="63">
        <v>8.2916968699451987E-3</v>
      </c>
      <c r="Z119" s="102">
        <v>4</v>
      </c>
      <c r="AD119" s="49"/>
      <c r="AE119" s="49"/>
      <c r="AF119" s="49"/>
    </row>
    <row r="120" spans="1:32" ht="15" customHeight="1">
      <c r="A120" t="s">
        <v>261</v>
      </c>
      <c r="B120" t="s">
        <v>351</v>
      </c>
      <c r="C120" t="s">
        <v>352</v>
      </c>
      <c r="D120" t="s">
        <v>328</v>
      </c>
      <c r="E120" s="64">
        <v>38.107500000000002</v>
      </c>
      <c r="F120" s="63">
        <v>2.52E-2</v>
      </c>
      <c r="G120" s="65" t="s">
        <v>329</v>
      </c>
      <c r="H120" s="64">
        <v>24.931699999999999</v>
      </c>
      <c r="I120" s="64">
        <v>36.430900000000001</v>
      </c>
      <c r="J120" s="63">
        <v>0.4491</v>
      </c>
      <c r="K120" s="63">
        <v>-2.5000000000000001E-3</v>
      </c>
      <c r="L120" s="63">
        <v>0.1593</v>
      </c>
      <c r="M120" s="65">
        <f t="shared" si="11"/>
        <v>100.10120000000001</v>
      </c>
      <c r="N120" s="64">
        <f t="shared" si="7"/>
        <v>0.72258344431156418</v>
      </c>
      <c r="O120" s="66">
        <f t="shared" si="8"/>
        <v>133.36989525714958</v>
      </c>
      <c r="P120" s="66">
        <f t="shared" si="9"/>
        <v>3478.0591220502411</v>
      </c>
      <c r="Q120" s="66">
        <v>0</v>
      </c>
      <c r="R120" s="64"/>
      <c r="S120" s="64">
        <v>1.0030334916122916</v>
      </c>
      <c r="T120" s="64">
        <v>1.4294929456961443</v>
      </c>
      <c r="U120" s="63">
        <v>7.8172628283230386E-4</v>
      </c>
      <c r="V120" s="64">
        <v>0.54881552088944519</v>
      </c>
      <c r="W120" s="63">
        <v>1.0012330035849665E-2</v>
      </c>
      <c r="X120" s="63">
        <v>-5.2933565404118364E-5</v>
      </c>
      <c r="Y120" s="63">
        <v>4.4925642951336286E-3</v>
      </c>
      <c r="Z120" s="102">
        <v>4</v>
      </c>
      <c r="AD120" s="49"/>
      <c r="AE120" s="49"/>
      <c r="AF120" s="49"/>
    </row>
    <row r="121" spans="1:32" ht="15" customHeight="1">
      <c r="A121" t="s">
        <v>261</v>
      </c>
      <c r="B121" t="s">
        <v>351</v>
      </c>
      <c r="C121" t="s">
        <v>353</v>
      </c>
      <c r="D121" t="s">
        <v>328</v>
      </c>
      <c r="E121" s="64">
        <v>37.361400000000003</v>
      </c>
      <c r="F121" s="63">
        <v>2.8899999999999999E-2</v>
      </c>
      <c r="G121" s="65" t="s">
        <v>329</v>
      </c>
      <c r="H121" s="64">
        <v>25.4316</v>
      </c>
      <c r="I121" s="64">
        <v>35.298999999999999</v>
      </c>
      <c r="J121" s="63">
        <v>0.4471</v>
      </c>
      <c r="K121" s="63">
        <v>1.6E-2</v>
      </c>
      <c r="L121" s="63">
        <v>0.17449999999999999</v>
      </c>
      <c r="M121" s="65">
        <f t="shared" si="11"/>
        <v>98.758500000000012</v>
      </c>
      <c r="N121" s="64">
        <f t="shared" si="7"/>
        <v>0.71215995788272268</v>
      </c>
      <c r="O121" s="66">
        <f t="shared" si="8"/>
        <v>152.95198305284217</v>
      </c>
      <c r="P121" s="66">
        <f t="shared" si="9"/>
        <v>3462.5701034706362</v>
      </c>
      <c r="Q121" s="66">
        <f>K121*58.693/(58.693+16)*10000</f>
        <v>125.72637328799217</v>
      </c>
      <c r="R121" s="64"/>
      <c r="S121" s="64">
        <v>1.0013541439786311</v>
      </c>
      <c r="T121" s="64">
        <v>1.410373372622691</v>
      </c>
      <c r="U121" s="63">
        <v>9.128755964130593E-4</v>
      </c>
      <c r="V121" s="64">
        <v>0.57004318549970345</v>
      </c>
      <c r="W121" s="63">
        <v>1.0149773556705644E-2</v>
      </c>
      <c r="X121" s="63">
        <v>3.4496155983789584E-4</v>
      </c>
      <c r="Y121" s="63">
        <v>5.0111054091796304E-3</v>
      </c>
      <c r="Z121" s="102">
        <v>4</v>
      </c>
      <c r="AD121" s="49"/>
      <c r="AE121" s="49"/>
      <c r="AF121" s="49"/>
    </row>
    <row r="122" spans="1:32" ht="15" customHeight="1">
      <c r="A122" t="s">
        <v>261</v>
      </c>
      <c r="B122" t="s">
        <v>351</v>
      </c>
      <c r="C122" t="s">
        <v>354</v>
      </c>
      <c r="D122" t="s">
        <v>328</v>
      </c>
      <c r="E122" s="64">
        <v>37.6556</v>
      </c>
      <c r="F122" s="63">
        <v>2.52E-2</v>
      </c>
      <c r="G122" s="65" t="s">
        <v>329</v>
      </c>
      <c r="H122" s="64">
        <v>25.328800000000001</v>
      </c>
      <c r="I122" s="64">
        <v>36.022500000000001</v>
      </c>
      <c r="J122" s="63">
        <v>0.39800000000000002</v>
      </c>
      <c r="K122" s="63">
        <v>2.4199999999999999E-2</v>
      </c>
      <c r="L122" s="63">
        <v>0.1537</v>
      </c>
      <c r="M122" s="65">
        <f t="shared" si="11"/>
        <v>99.60799999999999</v>
      </c>
      <c r="N122" s="64">
        <f t="shared" si="7"/>
        <v>0.71712339458202956</v>
      </c>
      <c r="O122" s="66">
        <f t="shared" si="8"/>
        <v>133.36989525714958</v>
      </c>
      <c r="P122" s="66">
        <f t="shared" si="9"/>
        <v>3082.31469734134</v>
      </c>
      <c r="Q122" s="66">
        <f>K122*58.693/(58.693+16)*10000</f>
        <v>190.16113959808817</v>
      </c>
      <c r="R122" s="64"/>
      <c r="S122" s="64">
        <v>0.99908282370791135</v>
      </c>
      <c r="T122" s="64">
        <v>1.4247967331346152</v>
      </c>
      <c r="U122" s="63">
        <v>7.8799172764665304E-4</v>
      </c>
      <c r="V122" s="64">
        <v>0.56202554026931983</v>
      </c>
      <c r="W122" s="63">
        <v>8.9442126944716885E-3</v>
      </c>
      <c r="X122" s="63">
        <v>5.1650371449829676E-4</v>
      </c>
      <c r="Y122" s="63">
        <v>4.3693751798020777E-3</v>
      </c>
      <c r="Z122" s="102">
        <v>4</v>
      </c>
      <c r="AD122" s="49"/>
      <c r="AE122" s="49"/>
      <c r="AF122" s="49"/>
    </row>
    <row r="123" spans="1:32" ht="15" customHeight="1">
      <c r="A123" t="s">
        <v>261</v>
      </c>
      <c r="B123" t="s">
        <v>351</v>
      </c>
      <c r="C123" t="s">
        <v>355</v>
      </c>
      <c r="D123" t="s">
        <v>328</v>
      </c>
      <c r="E123" s="64">
        <v>37.450299999999999</v>
      </c>
      <c r="F123" s="63">
        <v>2.5999999999999999E-2</v>
      </c>
      <c r="G123" s="65" t="s">
        <v>329</v>
      </c>
      <c r="H123" s="64">
        <v>26.078700000000001</v>
      </c>
      <c r="I123" s="64">
        <v>35.229300000000002</v>
      </c>
      <c r="J123" s="63">
        <v>0.4713</v>
      </c>
      <c r="K123" s="63">
        <v>5.1999999999999998E-3</v>
      </c>
      <c r="L123" s="63">
        <v>0.17119999999999999</v>
      </c>
      <c r="M123" s="65">
        <f t="shared" si="11"/>
        <v>99.432000000000002</v>
      </c>
      <c r="N123" s="64">
        <f t="shared" si="7"/>
        <v>0.70657239594101739</v>
      </c>
      <c r="O123" s="66">
        <f t="shared" si="8"/>
        <v>137.60386018594798</v>
      </c>
      <c r="P123" s="66">
        <f t="shared" si="9"/>
        <v>3649.9872282838537</v>
      </c>
      <c r="Q123" s="66">
        <f>K123*58.693/(58.693+16)*10000</f>
        <v>40.861071318597453</v>
      </c>
      <c r="R123" s="64"/>
      <c r="S123" s="64">
        <v>0.99959613955124471</v>
      </c>
      <c r="T123" s="64">
        <v>1.401781819662729</v>
      </c>
      <c r="U123" s="63">
        <v>8.1788419157063344E-4</v>
      </c>
      <c r="V123" s="64">
        <v>0.58213635732156632</v>
      </c>
      <c r="W123" s="63">
        <v>1.0655009333772746E-2</v>
      </c>
      <c r="X123" s="63">
        <v>1.1165001232954638E-4</v>
      </c>
      <c r="Y123" s="63">
        <v>4.8960582797564723E-3</v>
      </c>
      <c r="Z123" s="102">
        <v>4</v>
      </c>
      <c r="AD123" s="49"/>
      <c r="AE123" s="49"/>
      <c r="AF123" s="49"/>
    </row>
    <row r="124" spans="1:32" ht="15" customHeight="1">
      <c r="A124" t="s">
        <v>261</v>
      </c>
      <c r="B124" t="s">
        <v>351</v>
      </c>
      <c r="C124" t="s">
        <v>356</v>
      </c>
      <c r="D124" t="s">
        <v>328</v>
      </c>
      <c r="E124" s="64">
        <v>37.633800000000001</v>
      </c>
      <c r="F124" s="63">
        <v>2.52E-2</v>
      </c>
      <c r="G124" s="65" t="s">
        <v>329</v>
      </c>
      <c r="H124" s="64">
        <v>25.257899999999999</v>
      </c>
      <c r="I124" s="64">
        <v>35.901899999999998</v>
      </c>
      <c r="J124" s="63">
        <v>0.43909999999999999</v>
      </c>
      <c r="K124" s="63">
        <v>-3.8E-3</v>
      </c>
      <c r="L124" s="63">
        <v>0.14000000000000001</v>
      </c>
      <c r="M124" s="65">
        <f t="shared" si="11"/>
        <v>99.394099999999995</v>
      </c>
      <c r="N124" s="64">
        <f t="shared" si="7"/>
        <v>0.71701172563316085</v>
      </c>
      <c r="O124" s="66">
        <f t="shared" si="8"/>
        <v>133.36989525714958</v>
      </c>
      <c r="P124" s="66">
        <f t="shared" si="9"/>
        <v>3400.6140291522174</v>
      </c>
      <c r="Q124" s="66">
        <v>0</v>
      </c>
      <c r="R124" s="64"/>
      <c r="S124" s="64">
        <v>1.0003960564425571</v>
      </c>
      <c r="T124" s="64">
        <v>1.4227168379043116</v>
      </c>
      <c r="U124" s="63">
        <v>7.8948455136168734E-4</v>
      </c>
      <c r="V124" s="64">
        <v>0.56151408474618492</v>
      </c>
      <c r="W124" s="63">
        <v>9.8865430351496898E-3</v>
      </c>
      <c r="X124" s="63">
        <v>-8.1257537632126479E-5</v>
      </c>
      <c r="Y124" s="63">
        <v>3.9874521398292001E-3</v>
      </c>
      <c r="Z124" s="102">
        <v>4</v>
      </c>
      <c r="AD124" s="49"/>
      <c r="AE124" s="49"/>
      <c r="AF124" s="49"/>
    </row>
    <row r="125" spans="1:32" ht="15" customHeight="1">
      <c r="A125" t="s">
        <v>261</v>
      </c>
      <c r="B125" t="s">
        <v>351</v>
      </c>
      <c r="C125" t="s">
        <v>357</v>
      </c>
      <c r="D125" t="s">
        <v>328</v>
      </c>
      <c r="E125" s="64">
        <v>36.811700000000002</v>
      </c>
      <c r="F125" s="63">
        <v>2.1299999999999999E-2</v>
      </c>
      <c r="G125" s="65" t="s">
        <v>329</v>
      </c>
      <c r="H125" s="64">
        <v>29.569099999999999</v>
      </c>
      <c r="I125" s="64">
        <v>32.19</v>
      </c>
      <c r="J125" s="63">
        <v>0.61040000000000005</v>
      </c>
      <c r="K125" s="63">
        <v>1E-4</v>
      </c>
      <c r="L125" s="63">
        <v>0.2165</v>
      </c>
      <c r="M125" s="65">
        <f t="shared" si="11"/>
        <v>99.419099999999986</v>
      </c>
      <c r="N125" s="64">
        <f t="shared" si="7"/>
        <v>0.6599253203489861</v>
      </c>
      <c r="O125" s="66">
        <f t="shared" si="8"/>
        <v>112.72931622925739</v>
      </c>
      <c r="P125" s="66">
        <f t="shared" si="9"/>
        <v>4727.2484704953631</v>
      </c>
      <c r="Q125" s="66">
        <v>0</v>
      </c>
      <c r="R125" s="64"/>
      <c r="S125" s="64">
        <v>1.0008164520928633</v>
      </c>
      <c r="T125" s="64">
        <v>1.3046579909007459</v>
      </c>
      <c r="U125" s="63">
        <v>6.8249168126459966E-4</v>
      </c>
      <c r="V125" s="64">
        <v>0.67232023780368999</v>
      </c>
      <c r="W125" s="63">
        <v>1.4056273938505783E-2</v>
      </c>
      <c r="X125" s="63">
        <v>2.1870299197316431E-6</v>
      </c>
      <c r="Y125" s="63">
        <v>6.3066686195143596E-3</v>
      </c>
      <c r="Z125" s="102">
        <v>4</v>
      </c>
      <c r="AD125" s="49"/>
      <c r="AE125" s="49"/>
      <c r="AF125" s="49"/>
    </row>
    <row r="126" spans="1:32" ht="15" customHeight="1">
      <c r="A126" t="s">
        <v>261</v>
      </c>
      <c r="B126" t="s">
        <v>351</v>
      </c>
      <c r="C126" t="s">
        <v>358</v>
      </c>
      <c r="D126" t="s">
        <v>328</v>
      </c>
      <c r="E126" s="64">
        <v>37.808900000000001</v>
      </c>
      <c r="F126" s="63">
        <v>3.4500000000000003E-2</v>
      </c>
      <c r="G126" s="65" t="s">
        <v>329</v>
      </c>
      <c r="H126" s="64">
        <v>24.844799999999999</v>
      </c>
      <c r="I126" s="64">
        <v>36.557499999999997</v>
      </c>
      <c r="J126" s="63">
        <v>0.39839999999999998</v>
      </c>
      <c r="K126" s="63">
        <v>8.3000000000000001E-3</v>
      </c>
      <c r="L126" s="63">
        <v>0.16120000000000001</v>
      </c>
      <c r="M126" s="65">
        <f t="shared" si="11"/>
        <v>99.813599999999994</v>
      </c>
      <c r="N126" s="64">
        <f t="shared" si="7"/>
        <v>0.72397659033753314</v>
      </c>
      <c r="O126" s="66">
        <f t="shared" si="8"/>
        <v>182.58973755443097</v>
      </c>
      <c r="P126" s="66">
        <f t="shared" si="9"/>
        <v>3085.4125010572616</v>
      </c>
      <c r="Q126" s="66">
        <f>K126*58.693/(58.693+16)*10000</f>
        <v>65.220556143145942</v>
      </c>
      <c r="R126" s="64"/>
      <c r="S126" s="64">
        <v>0.99843879698858939</v>
      </c>
      <c r="T126" s="64">
        <v>1.4391664783592548</v>
      </c>
      <c r="U126" s="63">
        <v>1.0737315093563681E-3</v>
      </c>
      <c r="V126" s="64">
        <v>0.54869680004907739</v>
      </c>
      <c r="W126" s="63">
        <v>8.9111521987587962E-3</v>
      </c>
      <c r="X126" s="63">
        <v>1.7631597413065024E-4</v>
      </c>
      <c r="Y126" s="63">
        <v>4.5610621775637678E-3</v>
      </c>
      <c r="Z126" s="102">
        <v>4</v>
      </c>
      <c r="AD126" s="49"/>
      <c r="AE126" s="49"/>
      <c r="AF126" s="49"/>
    </row>
    <row r="127" spans="1:32" ht="15" customHeight="1">
      <c r="A127" t="s">
        <v>261</v>
      </c>
      <c r="B127" t="s">
        <v>351</v>
      </c>
      <c r="C127" t="s">
        <v>359</v>
      </c>
      <c r="D127" t="s">
        <v>328</v>
      </c>
      <c r="E127" s="64">
        <v>36.363300000000002</v>
      </c>
      <c r="F127" s="63">
        <v>3.56E-2</v>
      </c>
      <c r="G127" s="65" t="s">
        <v>329</v>
      </c>
      <c r="H127" s="64">
        <v>31.101900000000001</v>
      </c>
      <c r="I127" s="64">
        <v>30.511099999999999</v>
      </c>
      <c r="J127" s="63">
        <v>0.60670000000000002</v>
      </c>
      <c r="K127" s="63">
        <v>-4.4999999999999997E-3</v>
      </c>
      <c r="L127" s="63">
        <v>0.26319999999999999</v>
      </c>
      <c r="M127" s="65">
        <f t="shared" si="11"/>
        <v>98.877300000000005</v>
      </c>
      <c r="N127" s="64">
        <f t="shared" si="7"/>
        <v>0.63618806128016703</v>
      </c>
      <c r="O127" s="66">
        <f t="shared" si="8"/>
        <v>188.41143933152875</v>
      </c>
      <c r="P127" s="66">
        <f t="shared" si="9"/>
        <v>4698.5937861230932</v>
      </c>
      <c r="Q127" s="66">
        <v>0</v>
      </c>
      <c r="R127" s="64"/>
      <c r="S127" s="64">
        <v>1.0025901363021219</v>
      </c>
      <c r="T127" s="64">
        <v>1.2540797176356011</v>
      </c>
      <c r="U127" s="63">
        <v>1.1568028063570527E-3</v>
      </c>
      <c r="V127" s="64">
        <v>0.71716085407849861</v>
      </c>
      <c r="W127" s="63">
        <v>1.416841467700823E-2</v>
      </c>
      <c r="X127" s="63">
        <v>-9.9806497454535111E-5</v>
      </c>
      <c r="Y127" s="63">
        <v>7.77534329256711E-3</v>
      </c>
      <c r="Z127" s="102">
        <v>4</v>
      </c>
      <c r="AD127" s="49"/>
      <c r="AE127" s="49"/>
      <c r="AF127" s="49"/>
    </row>
    <row r="128" spans="1:32" ht="15" customHeight="1">
      <c r="A128" t="s">
        <v>261</v>
      </c>
      <c r="B128" t="s">
        <v>351</v>
      </c>
      <c r="C128" t="s">
        <v>360</v>
      </c>
      <c r="D128" t="s">
        <v>328</v>
      </c>
      <c r="E128" s="64">
        <v>37.646999999999998</v>
      </c>
      <c r="F128" s="63">
        <v>2.5600000000000001E-2</v>
      </c>
      <c r="G128" s="65" t="s">
        <v>329</v>
      </c>
      <c r="H128" s="64">
        <v>25.059899999999999</v>
      </c>
      <c r="I128" s="64">
        <v>36.197200000000002</v>
      </c>
      <c r="J128" s="63">
        <v>0.44590000000000002</v>
      </c>
      <c r="K128" s="63">
        <v>4.8999999999999998E-3</v>
      </c>
      <c r="L128" s="63">
        <v>0.16750000000000001</v>
      </c>
      <c r="M128" s="65">
        <f t="shared" si="11"/>
        <v>99.548000000000002</v>
      </c>
      <c r="N128" s="64">
        <f t="shared" si="7"/>
        <v>0.72025932322922315</v>
      </c>
      <c r="O128" s="66">
        <f t="shared" si="8"/>
        <v>135.48687772154878</v>
      </c>
      <c r="P128" s="66">
        <f t="shared" si="9"/>
        <v>3453.2766923228737</v>
      </c>
      <c r="Q128" s="66">
        <f t="shared" ref="Q128:Q145" si="12">K128*58.693/(58.693+16)*10000</f>
        <v>38.503701819447599</v>
      </c>
      <c r="R128" s="64"/>
      <c r="S128" s="64">
        <v>0.99846462861899654</v>
      </c>
      <c r="T128" s="64">
        <v>1.4311476034697619</v>
      </c>
      <c r="U128" s="63">
        <v>8.0018696492061415E-4</v>
      </c>
      <c r="V128" s="64">
        <v>0.5558417451072617</v>
      </c>
      <c r="W128" s="63">
        <v>1.0016751693570303E-2</v>
      </c>
      <c r="X128" s="63">
        <v>1.0454049515776008E-4</v>
      </c>
      <c r="Y128" s="63">
        <v>4.7598215488743852E-3</v>
      </c>
      <c r="Z128" s="102">
        <v>4</v>
      </c>
      <c r="AD128" s="49"/>
      <c r="AE128" s="49"/>
      <c r="AF128" s="49"/>
    </row>
    <row r="129" spans="1:32" ht="15" customHeight="1">
      <c r="A129" t="s">
        <v>261</v>
      </c>
      <c r="B129" t="s">
        <v>351</v>
      </c>
      <c r="C129" t="s">
        <v>361</v>
      </c>
      <c r="D129" t="s">
        <v>328</v>
      </c>
      <c r="E129" s="64">
        <v>36.7241</v>
      </c>
      <c r="F129" s="63">
        <v>3.8399999999999997E-2</v>
      </c>
      <c r="G129" s="65" t="s">
        <v>329</v>
      </c>
      <c r="H129" s="64">
        <v>26.764500000000002</v>
      </c>
      <c r="I129" s="64">
        <v>33.870100000000001</v>
      </c>
      <c r="J129" s="63">
        <v>0.45590000000000003</v>
      </c>
      <c r="K129" s="63">
        <v>0</v>
      </c>
      <c r="L129" s="63">
        <v>0.21820000000000001</v>
      </c>
      <c r="M129" s="65">
        <f t="shared" si="11"/>
        <v>98.07119999999999</v>
      </c>
      <c r="N129" s="64">
        <f t="shared" si="7"/>
        <v>0.69285307055626866</v>
      </c>
      <c r="O129" s="66">
        <f t="shared" si="8"/>
        <v>203.23031658232316</v>
      </c>
      <c r="P129" s="66">
        <f t="shared" si="9"/>
        <v>3530.7217852208978</v>
      </c>
      <c r="Q129" s="66">
        <f t="shared" si="12"/>
        <v>0</v>
      </c>
      <c r="R129" s="64"/>
      <c r="S129" s="64">
        <v>0.99921583217767029</v>
      </c>
      <c r="T129" s="64">
        <v>1.373826104351096</v>
      </c>
      <c r="U129" s="63">
        <v>1.2313699941978854E-3</v>
      </c>
      <c r="V129" s="64">
        <v>0.6090273500589376</v>
      </c>
      <c r="W129" s="63">
        <v>1.0506664464644461E-2</v>
      </c>
      <c r="X129" s="63">
        <v>0</v>
      </c>
      <c r="Y129" s="63">
        <v>6.3611617786849799E-3</v>
      </c>
      <c r="Z129" s="102">
        <v>4</v>
      </c>
      <c r="AD129" s="49"/>
      <c r="AE129" s="49"/>
      <c r="AF129" s="49"/>
    </row>
    <row r="130" spans="1:32" ht="15" customHeight="1">
      <c r="A130" s="68" t="s">
        <v>114</v>
      </c>
      <c r="B130" s="69" t="s">
        <v>115</v>
      </c>
      <c r="C130" s="69" t="s">
        <v>327</v>
      </c>
      <c r="D130" s="70" t="s">
        <v>335</v>
      </c>
      <c r="E130" s="71">
        <v>35.877000000000002</v>
      </c>
      <c r="F130" s="72">
        <v>0.56000000000000005</v>
      </c>
      <c r="G130" s="72">
        <v>0.06</v>
      </c>
      <c r="H130" s="73">
        <v>33.781999999999996</v>
      </c>
      <c r="I130" s="73">
        <v>28.558</v>
      </c>
      <c r="J130" s="72">
        <v>0.621</v>
      </c>
      <c r="K130" s="72">
        <v>0</v>
      </c>
      <c r="L130" s="72">
        <v>0.40699999999999997</v>
      </c>
      <c r="M130" s="65">
        <f t="shared" si="11"/>
        <v>99.864999999999981</v>
      </c>
      <c r="N130" s="64">
        <f t="shared" si="7"/>
        <v>0.60109854443678046</v>
      </c>
      <c r="O130" s="66">
        <f t="shared" si="8"/>
        <v>2963.7754501588797</v>
      </c>
      <c r="P130" s="66">
        <f t="shared" si="9"/>
        <v>4809.3402689672666</v>
      </c>
      <c r="Q130" s="66">
        <f t="shared" si="12"/>
        <v>0</v>
      </c>
      <c r="R130" s="64"/>
      <c r="S130" s="64">
        <v>0.99291854418081416</v>
      </c>
      <c r="T130" s="64">
        <v>1.1782363863758607</v>
      </c>
      <c r="U130" s="63">
        <v>1.8265632904356299E-2</v>
      </c>
      <c r="V130" s="64">
        <v>0.7819020922156138</v>
      </c>
      <c r="W130" s="63">
        <v>1.4557145637973185E-2</v>
      </c>
      <c r="X130" s="63">
        <v>0</v>
      </c>
      <c r="Y130" s="63">
        <v>1.2068838052389601E-2</v>
      </c>
      <c r="Z130" s="102">
        <v>4</v>
      </c>
      <c r="AD130" s="49"/>
      <c r="AE130" s="49"/>
      <c r="AF130" s="49"/>
    </row>
    <row r="131" spans="1:32" ht="15" customHeight="1">
      <c r="A131" s="68" t="s">
        <v>114</v>
      </c>
      <c r="B131" s="69" t="s">
        <v>115</v>
      </c>
      <c r="C131" s="69" t="s">
        <v>327</v>
      </c>
      <c r="D131" s="70" t="s">
        <v>335</v>
      </c>
      <c r="E131" s="71">
        <v>36.405000000000001</v>
      </c>
      <c r="F131" s="72">
        <v>1.6E-2</v>
      </c>
      <c r="G131" s="72">
        <v>6.0999999999999999E-2</v>
      </c>
      <c r="H131" s="73">
        <v>33.469000000000001</v>
      </c>
      <c r="I131" s="73">
        <v>29.298999999999999</v>
      </c>
      <c r="J131" s="72">
        <v>0.67700000000000005</v>
      </c>
      <c r="K131" s="72">
        <v>2E-3</v>
      </c>
      <c r="L131" s="72">
        <v>0.23</v>
      </c>
      <c r="M131" s="65">
        <f t="shared" si="11"/>
        <v>100.15900000000001</v>
      </c>
      <c r="N131" s="64">
        <f t="shared" si="7"/>
        <v>0.60944246170918226</v>
      </c>
      <c r="O131" s="66">
        <f t="shared" si="8"/>
        <v>84.679298575967977</v>
      </c>
      <c r="P131" s="66">
        <f t="shared" si="9"/>
        <v>5243.0327891962006</v>
      </c>
      <c r="Q131" s="66">
        <f t="shared" si="12"/>
        <v>15.715796660999022</v>
      </c>
      <c r="R131" s="64"/>
      <c r="S131" s="64">
        <v>1.0020087437770073</v>
      </c>
      <c r="T131" s="64">
        <v>1.2021825331885478</v>
      </c>
      <c r="U131" s="63">
        <v>5.1901469635330048E-4</v>
      </c>
      <c r="V131" s="64">
        <v>0.77041145019919521</v>
      </c>
      <c r="W131" s="63">
        <v>1.5782880568155154E-2</v>
      </c>
      <c r="X131" s="63">
        <v>4.4281939488111281E-5</v>
      </c>
      <c r="Y131" s="63">
        <v>6.7828445060689043E-3</v>
      </c>
      <c r="Z131" s="102">
        <v>4</v>
      </c>
      <c r="AD131" s="49"/>
      <c r="AE131" s="49"/>
      <c r="AF131" s="49"/>
    </row>
    <row r="132" spans="1:32" ht="15" customHeight="1">
      <c r="A132" s="68" t="s">
        <v>114</v>
      </c>
      <c r="B132" s="69" t="s">
        <v>115</v>
      </c>
      <c r="C132" s="69" t="s">
        <v>330</v>
      </c>
      <c r="D132" s="70" t="s">
        <v>335</v>
      </c>
      <c r="E132" s="71">
        <v>36.280999999999999</v>
      </c>
      <c r="F132" s="72">
        <v>1.2E-2</v>
      </c>
      <c r="G132" s="72">
        <v>3.6999999999999998E-2</v>
      </c>
      <c r="H132" s="73">
        <v>30.044</v>
      </c>
      <c r="I132" s="73">
        <v>31.997</v>
      </c>
      <c r="J132" s="72">
        <v>0.60699999999999998</v>
      </c>
      <c r="K132" s="72">
        <v>5.0000000000000001E-3</v>
      </c>
      <c r="L132" s="72">
        <v>0.245</v>
      </c>
      <c r="M132" s="65">
        <f t="shared" si="11"/>
        <v>99.227999999999994</v>
      </c>
      <c r="N132" s="64">
        <f t="shared" ref="N132:N145" si="13">T132/(T132+V132)</f>
        <v>0.65498279087929412</v>
      </c>
      <c r="O132" s="66">
        <f t="shared" ref="O132:O145" si="14">F132*26.982/(26.982+24)*10000</f>
        <v>63.509473931975997</v>
      </c>
      <c r="P132" s="66">
        <f t="shared" ref="P132:P145" si="15">J132*54.938/(54.938+16)*10000</f>
        <v>4700.9171389100338</v>
      </c>
      <c r="Q132" s="66">
        <f t="shared" si="12"/>
        <v>39.28949165249756</v>
      </c>
      <c r="R132" s="64"/>
      <c r="S132" s="64">
        <v>0.99270890069309936</v>
      </c>
      <c r="T132" s="64">
        <v>1.3051459146141686</v>
      </c>
      <c r="U132" s="63">
        <v>3.8696626873530537E-4</v>
      </c>
      <c r="V132" s="64">
        <v>0.68749562160398237</v>
      </c>
      <c r="W132" s="63">
        <v>1.4067550522741274E-2</v>
      </c>
      <c r="X132" s="63">
        <v>1.1005222662913158E-4</v>
      </c>
      <c r="Y132" s="63">
        <v>7.1826102431769403E-3</v>
      </c>
      <c r="Z132" s="102">
        <v>4</v>
      </c>
      <c r="AD132" s="49"/>
      <c r="AE132" s="49"/>
      <c r="AF132" s="49"/>
    </row>
    <row r="133" spans="1:32" ht="15" customHeight="1">
      <c r="A133" s="68" t="s">
        <v>114</v>
      </c>
      <c r="B133" s="69" t="s">
        <v>115</v>
      </c>
      <c r="C133" s="69" t="s">
        <v>330</v>
      </c>
      <c r="D133" s="70" t="s">
        <v>335</v>
      </c>
      <c r="E133" s="71">
        <v>37.634999999999998</v>
      </c>
      <c r="F133" s="72">
        <v>8.0000000000000002E-3</v>
      </c>
      <c r="G133" s="72">
        <v>2.1000000000000001E-2</v>
      </c>
      <c r="H133" s="73">
        <v>27.832999999999998</v>
      </c>
      <c r="I133" s="73">
        <v>33.493000000000002</v>
      </c>
      <c r="J133" s="72">
        <v>0.46400000000000002</v>
      </c>
      <c r="K133" s="72">
        <v>3.0000000000000001E-3</v>
      </c>
      <c r="L133" s="72">
        <v>0.161</v>
      </c>
      <c r="M133" s="65">
        <f t="shared" si="11"/>
        <v>99.618000000000009</v>
      </c>
      <c r="N133" s="64">
        <f t="shared" si="13"/>
        <v>0.6820371517793935</v>
      </c>
      <c r="O133" s="66">
        <f t="shared" si="14"/>
        <v>42.339649287983988</v>
      </c>
      <c r="P133" s="66">
        <f t="shared" si="15"/>
        <v>3593.4523104682962</v>
      </c>
      <c r="Q133" s="66">
        <f t="shared" si="12"/>
        <v>23.573694991498531</v>
      </c>
      <c r="R133" s="64"/>
      <c r="S133" s="64">
        <v>1.0099345542302773</v>
      </c>
      <c r="T133" s="64">
        <v>1.3398694982788864</v>
      </c>
      <c r="U133" s="63">
        <v>2.5301163612306474E-4</v>
      </c>
      <c r="V133" s="64">
        <v>0.62464151814191737</v>
      </c>
      <c r="W133" s="63">
        <v>1.0546452895541359E-2</v>
      </c>
      <c r="X133" s="63">
        <v>6.4760281583411871E-5</v>
      </c>
      <c r="Y133" s="63">
        <v>4.6291444873323767E-3</v>
      </c>
      <c r="Z133" s="102">
        <v>4</v>
      </c>
      <c r="AD133" s="49"/>
      <c r="AE133" s="49"/>
      <c r="AF133" s="49"/>
    </row>
    <row r="134" spans="1:32" ht="15" customHeight="1">
      <c r="A134" s="68" t="s">
        <v>114</v>
      </c>
      <c r="B134" s="69" t="s">
        <v>115</v>
      </c>
      <c r="C134" s="69" t="s">
        <v>330</v>
      </c>
      <c r="D134" s="70" t="s">
        <v>335</v>
      </c>
      <c r="E134" s="71">
        <v>37.591999999999999</v>
      </c>
      <c r="F134" s="72">
        <v>3.7999999999999999E-2</v>
      </c>
      <c r="G134" s="72">
        <v>6.0999999999999999E-2</v>
      </c>
      <c r="H134" s="73">
        <v>27.396999999999998</v>
      </c>
      <c r="I134" s="73">
        <v>34.573999999999998</v>
      </c>
      <c r="J134" s="72">
        <v>0.46200000000000002</v>
      </c>
      <c r="K134" s="72">
        <v>4.0000000000000001E-3</v>
      </c>
      <c r="L134" s="72">
        <v>0.191</v>
      </c>
      <c r="M134" s="65">
        <f t="shared" si="11"/>
        <v>100.319</v>
      </c>
      <c r="N134" s="64">
        <f t="shared" si="13"/>
        <v>0.6922594863978393</v>
      </c>
      <c r="O134" s="66">
        <f t="shared" si="14"/>
        <v>201.11333411792393</v>
      </c>
      <c r="P134" s="66">
        <f t="shared" si="15"/>
        <v>3577.9632918886923</v>
      </c>
      <c r="Q134" s="66">
        <f t="shared" si="12"/>
        <v>31.431593321998044</v>
      </c>
      <c r="R134" s="64"/>
      <c r="S134" s="64">
        <v>1.0004236144160656</v>
      </c>
      <c r="T134" s="64">
        <v>1.3716561975755475</v>
      </c>
      <c r="U134" s="63">
        <v>1.1918491632713973E-3</v>
      </c>
      <c r="V134" s="64">
        <v>0.60976294441835655</v>
      </c>
      <c r="W134" s="63">
        <v>1.0414000723893398E-2</v>
      </c>
      <c r="X134" s="63">
        <v>8.5631717820245797E-5</v>
      </c>
      <c r="Y134" s="63">
        <v>5.4462229873443908E-3</v>
      </c>
      <c r="Z134" s="102">
        <v>4</v>
      </c>
      <c r="AD134" s="49"/>
      <c r="AE134" s="49"/>
      <c r="AF134" s="49"/>
    </row>
    <row r="135" spans="1:32" ht="15" customHeight="1">
      <c r="A135" s="68" t="s">
        <v>114</v>
      </c>
      <c r="B135" s="69" t="s">
        <v>115</v>
      </c>
      <c r="C135" s="69" t="s">
        <v>330</v>
      </c>
      <c r="D135" s="70" t="s">
        <v>335</v>
      </c>
      <c r="E135" s="71">
        <v>37.555</v>
      </c>
      <c r="F135" s="72">
        <v>-1.2E-2</v>
      </c>
      <c r="G135" s="72">
        <v>2.8000000000000001E-2</v>
      </c>
      <c r="H135" s="73">
        <v>27.251000000000001</v>
      </c>
      <c r="I135" s="73">
        <v>34.595999999999997</v>
      </c>
      <c r="J135" s="72">
        <v>0.436</v>
      </c>
      <c r="K135" s="72">
        <v>2E-3</v>
      </c>
      <c r="L135" s="72">
        <v>0.17199999999999999</v>
      </c>
      <c r="M135" s="65">
        <f t="shared" si="11"/>
        <v>100.02800000000001</v>
      </c>
      <c r="N135" s="64">
        <f t="shared" si="13"/>
        <v>0.69353185220013769</v>
      </c>
      <c r="O135" s="66">
        <f t="shared" si="14"/>
        <v>-63.509473931975997</v>
      </c>
      <c r="P135" s="66">
        <f t="shared" si="15"/>
        <v>3376.6060503538301</v>
      </c>
      <c r="Q135" s="66">
        <f t="shared" si="12"/>
        <v>15.715796660999022</v>
      </c>
      <c r="R135" s="64"/>
      <c r="S135" s="64">
        <v>1.0014089618091049</v>
      </c>
      <c r="T135" s="64">
        <v>1.375234427189459</v>
      </c>
      <c r="U135" s="63">
        <v>-3.7711529798851258E-4</v>
      </c>
      <c r="V135" s="64">
        <v>0.60770899902335351</v>
      </c>
      <c r="W135" s="63">
        <v>9.8473034730021877E-3</v>
      </c>
      <c r="X135" s="63">
        <v>4.2900254200639839E-5</v>
      </c>
      <c r="Y135" s="63">
        <v>4.9141193887571174E-3</v>
      </c>
      <c r="Z135" s="102">
        <v>4</v>
      </c>
      <c r="AD135" s="49"/>
      <c r="AE135" s="49"/>
      <c r="AF135" s="49"/>
    </row>
    <row r="136" spans="1:32" ht="15" customHeight="1">
      <c r="A136" s="68" t="s">
        <v>114</v>
      </c>
      <c r="B136" s="69" t="s">
        <v>115</v>
      </c>
      <c r="C136" s="69" t="s">
        <v>330</v>
      </c>
      <c r="D136" s="70" t="s">
        <v>335</v>
      </c>
      <c r="E136" s="71">
        <v>37.343000000000004</v>
      </c>
      <c r="F136" s="72">
        <v>2.5000000000000001E-2</v>
      </c>
      <c r="G136" s="72">
        <v>3.4000000000000002E-2</v>
      </c>
      <c r="H136" s="73">
        <v>26.940999999999999</v>
      </c>
      <c r="I136" s="73">
        <v>34.933</v>
      </c>
      <c r="J136" s="72">
        <v>0.436</v>
      </c>
      <c r="K136" s="72">
        <v>0.01</v>
      </c>
      <c r="L136" s="72">
        <v>0.17699999999999999</v>
      </c>
      <c r="M136" s="65">
        <f t="shared" si="11"/>
        <v>99.899000000000029</v>
      </c>
      <c r="N136" s="64">
        <f t="shared" si="13"/>
        <v>0.69800549245716803</v>
      </c>
      <c r="O136" s="66">
        <f t="shared" si="14"/>
        <v>132.31140402494998</v>
      </c>
      <c r="P136" s="66">
        <f t="shared" si="15"/>
        <v>3376.6060503538301</v>
      </c>
      <c r="Q136" s="66">
        <f t="shared" si="12"/>
        <v>78.57898330499512</v>
      </c>
      <c r="R136" s="64"/>
      <c r="S136" s="64">
        <v>0.99644458802364355</v>
      </c>
      <c r="T136" s="64">
        <v>1.3895909338824055</v>
      </c>
      <c r="U136" s="63">
        <v>7.8620020662859144E-4</v>
      </c>
      <c r="V136" s="64">
        <v>0.60121135764494282</v>
      </c>
      <c r="W136" s="63">
        <v>9.8541135613475061E-3</v>
      </c>
      <c r="X136" s="63">
        <v>2.1464961340066056E-4</v>
      </c>
      <c r="Y136" s="63">
        <v>5.0604689406740433E-3</v>
      </c>
      <c r="Z136" s="102">
        <v>4</v>
      </c>
      <c r="AD136" s="49"/>
      <c r="AE136" s="49"/>
      <c r="AF136" s="49"/>
    </row>
    <row r="137" spans="1:32" ht="15" customHeight="1">
      <c r="A137" s="68" t="s">
        <v>114</v>
      </c>
      <c r="B137" s="69" t="s">
        <v>115</v>
      </c>
      <c r="C137" s="69" t="s">
        <v>330</v>
      </c>
      <c r="D137" s="70" t="s">
        <v>335</v>
      </c>
      <c r="E137" s="71">
        <v>37.774000000000001</v>
      </c>
      <c r="F137" s="72">
        <v>6.0000000000000001E-3</v>
      </c>
      <c r="G137" s="72">
        <v>2.8000000000000001E-2</v>
      </c>
      <c r="H137" s="73">
        <v>26.611000000000001</v>
      </c>
      <c r="I137" s="73">
        <v>35.277999999999999</v>
      </c>
      <c r="J137" s="72">
        <v>0.45900000000000002</v>
      </c>
      <c r="K137" s="72">
        <v>0</v>
      </c>
      <c r="L137" s="72">
        <v>0.16300000000000001</v>
      </c>
      <c r="M137" s="65">
        <f t="shared" si="11"/>
        <v>100.319</v>
      </c>
      <c r="N137" s="64">
        <f t="shared" si="13"/>
        <v>0.70265446291445077</v>
      </c>
      <c r="O137" s="66">
        <f t="shared" si="14"/>
        <v>31.754736965987998</v>
      </c>
      <c r="P137" s="66">
        <f t="shared" si="15"/>
        <v>3554.7297640192842</v>
      </c>
      <c r="Q137" s="66">
        <f t="shared" si="12"/>
        <v>0</v>
      </c>
      <c r="R137" s="64"/>
      <c r="S137" s="64">
        <v>1.0008468706391249</v>
      </c>
      <c r="T137" s="64">
        <v>1.3934319220114357</v>
      </c>
      <c r="U137" s="63">
        <v>1.8735923603131115E-4</v>
      </c>
      <c r="V137" s="64">
        <v>0.58966502756431616</v>
      </c>
      <c r="W137" s="63">
        <v>1.0300883387016062E-2</v>
      </c>
      <c r="X137" s="63">
        <v>0</v>
      </c>
      <c r="Y137" s="63">
        <v>4.6273869049353097E-3</v>
      </c>
      <c r="Z137" s="102">
        <v>4</v>
      </c>
      <c r="AD137" s="49"/>
      <c r="AE137" s="49"/>
      <c r="AF137" s="49"/>
    </row>
    <row r="138" spans="1:32" ht="15" customHeight="1">
      <c r="A138" s="68" t="s">
        <v>114</v>
      </c>
      <c r="B138" s="69" t="s">
        <v>115</v>
      </c>
      <c r="C138" s="69" t="s">
        <v>327</v>
      </c>
      <c r="D138" s="70" t="s">
        <v>335</v>
      </c>
      <c r="E138" s="71">
        <v>37.844000000000001</v>
      </c>
      <c r="F138" s="72">
        <v>1.9E-2</v>
      </c>
      <c r="G138" s="72">
        <v>3.7999999999999999E-2</v>
      </c>
      <c r="H138" s="73">
        <v>26.283999999999999</v>
      </c>
      <c r="I138" s="73">
        <v>35.201999999999998</v>
      </c>
      <c r="J138" s="72">
        <v>0.44</v>
      </c>
      <c r="K138" s="72">
        <v>8.9999999999999993E-3</v>
      </c>
      <c r="L138" s="72">
        <v>0.223</v>
      </c>
      <c r="M138" s="65">
        <f t="shared" si="11"/>
        <v>100.059</v>
      </c>
      <c r="N138" s="64">
        <f t="shared" si="13"/>
        <v>0.70478273476265951</v>
      </c>
      <c r="O138" s="66">
        <f t="shared" si="14"/>
        <v>100.55666705896196</v>
      </c>
      <c r="P138" s="66">
        <f t="shared" si="15"/>
        <v>3407.5840875130398</v>
      </c>
      <c r="Q138" s="66">
        <f t="shared" si="12"/>
        <v>70.721084974495596</v>
      </c>
      <c r="R138" s="64"/>
      <c r="S138" s="64">
        <v>1.0038210075248253</v>
      </c>
      <c r="T138" s="64">
        <v>1.391982338504006</v>
      </c>
      <c r="U138" s="63">
        <v>5.9396662709248896E-4</v>
      </c>
      <c r="V138" s="64">
        <v>0.58306936161002376</v>
      </c>
      <c r="W138" s="63">
        <v>9.8855092855502282E-3</v>
      </c>
      <c r="X138" s="63">
        <v>1.9203832899289757E-4</v>
      </c>
      <c r="Y138" s="63">
        <v>6.3377872811382335E-3</v>
      </c>
      <c r="Z138" s="102">
        <v>4</v>
      </c>
      <c r="AD138" s="49"/>
      <c r="AE138" s="49"/>
      <c r="AF138" s="49"/>
    </row>
    <row r="139" spans="1:32" ht="15" customHeight="1">
      <c r="A139" s="68" t="s">
        <v>114</v>
      </c>
      <c r="B139" s="69" t="s">
        <v>115</v>
      </c>
      <c r="C139" s="69" t="s">
        <v>327</v>
      </c>
      <c r="D139" s="70" t="s">
        <v>335</v>
      </c>
      <c r="E139" s="71">
        <v>37.707999999999998</v>
      </c>
      <c r="F139" s="72">
        <v>1.6E-2</v>
      </c>
      <c r="G139" s="72">
        <v>3.1E-2</v>
      </c>
      <c r="H139" s="73">
        <v>26.047000000000001</v>
      </c>
      <c r="I139" s="73">
        <v>35.229999999999997</v>
      </c>
      <c r="J139" s="72">
        <v>0.41699999999999998</v>
      </c>
      <c r="K139" s="72">
        <v>1.4999999999999999E-2</v>
      </c>
      <c r="L139" s="72">
        <v>0.17599999999999999</v>
      </c>
      <c r="M139" s="65">
        <f t="shared" si="11"/>
        <v>99.639999999999986</v>
      </c>
      <c r="N139" s="64">
        <f t="shared" si="13"/>
        <v>0.70682862095118892</v>
      </c>
      <c r="O139" s="66">
        <f t="shared" si="14"/>
        <v>84.679298575967977</v>
      </c>
      <c r="P139" s="66">
        <f t="shared" si="15"/>
        <v>3229.4603738475853</v>
      </c>
      <c r="Q139" s="66">
        <f t="shared" si="12"/>
        <v>117.86847495749267</v>
      </c>
      <c r="R139" s="64"/>
      <c r="S139" s="64">
        <v>1.0035328361517035</v>
      </c>
      <c r="T139" s="64">
        <v>1.397712574161512</v>
      </c>
      <c r="U139" s="63">
        <v>5.0184230413251763E-4</v>
      </c>
      <c r="V139" s="64">
        <v>0.57972938663598794</v>
      </c>
      <c r="W139" s="63">
        <v>9.3998574932083589E-3</v>
      </c>
      <c r="X139" s="63">
        <v>3.21126030249873E-4</v>
      </c>
      <c r="Y139" s="63">
        <v>5.0186199194358593E-3</v>
      </c>
      <c r="Z139" s="102">
        <v>4</v>
      </c>
      <c r="AD139" s="49"/>
      <c r="AE139" s="49"/>
      <c r="AF139" s="49"/>
    </row>
    <row r="140" spans="1:32" ht="15" customHeight="1">
      <c r="A140" s="68" t="s">
        <v>114</v>
      </c>
      <c r="B140" s="69" t="s">
        <v>115</v>
      </c>
      <c r="C140" s="69" t="s">
        <v>330</v>
      </c>
      <c r="D140" s="70" t="s">
        <v>335</v>
      </c>
      <c r="E140" s="71">
        <v>37.398000000000003</v>
      </c>
      <c r="F140" s="72">
        <v>1.6E-2</v>
      </c>
      <c r="G140" s="72">
        <v>0.03</v>
      </c>
      <c r="H140" s="73">
        <v>25.914000000000001</v>
      </c>
      <c r="I140" s="73">
        <v>35.908999999999999</v>
      </c>
      <c r="J140" s="72">
        <v>0.40500000000000003</v>
      </c>
      <c r="K140" s="72">
        <v>0</v>
      </c>
      <c r="L140" s="72">
        <v>0.159</v>
      </c>
      <c r="M140" s="65">
        <f t="shared" si="11"/>
        <v>99.831000000000003</v>
      </c>
      <c r="N140" s="64">
        <f t="shared" si="13"/>
        <v>0.71182006187530311</v>
      </c>
      <c r="O140" s="66">
        <f t="shared" si="14"/>
        <v>84.679298575967977</v>
      </c>
      <c r="P140" s="66">
        <f t="shared" si="15"/>
        <v>3136.5262623699573</v>
      </c>
      <c r="Q140" s="66">
        <f t="shared" si="12"/>
        <v>0</v>
      </c>
      <c r="R140" s="64"/>
      <c r="S140" s="64">
        <v>0.99369236765458002</v>
      </c>
      <c r="T140" s="64">
        <v>1.422374729497742</v>
      </c>
      <c r="U140" s="63">
        <v>5.0104041263438523E-4</v>
      </c>
      <c r="V140" s="64">
        <v>0.57584758212195208</v>
      </c>
      <c r="W140" s="63">
        <v>9.1147702380556996E-3</v>
      </c>
      <c r="X140" s="63">
        <v>0</v>
      </c>
      <c r="Y140" s="63">
        <v>4.5266222141384206E-3</v>
      </c>
      <c r="Z140" s="102">
        <v>4</v>
      </c>
      <c r="AD140" s="49"/>
      <c r="AE140" s="49"/>
      <c r="AF140" s="49"/>
    </row>
    <row r="141" spans="1:32" ht="15" customHeight="1">
      <c r="A141" s="68" t="s">
        <v>114</v>
      </c>
      <c r="B141" s="69" t="s">
        <v>115</v>
      </c>
      <c r="C141" s="69" t="s">
        <v>330</v>
      </c>
      <c r="D141" s="70" t="s">
        <v>335</v>
      </c>
      <c r="E141" s="71">
        <v>37.588000000000001</v>
      </c>
      <c r="F141" s="72">
        <v>8.9999999999999993E-3</v>
      </c>
      <c r="G141" s="72">
        <v>2.9000000000000001E-2</v>
      </c>
      <c r="H141" s="73">
        <v>25.83</v>
      </c>
      <c r="I141" s="73">
        <v>36.262</v>
      </c>
      <c r="J141" s="72">
        <v>0.42699999999999999</v>
      </c>
      <c r="K141" s="72">
        <v>0</v>
      </c>
      <c r="L141" s="72">
        <v>0.158</v>
      </c>
      <c r="M141" s="65">
        <f t="shared" si="11"/>
        <v>100.30300000000001</v>
      </c>
      <c r="N141" s="64">
        <f t="shared" si="13"/>
        <v>0.71448536872587487</v>
      </c>
      <c r="O141" s="66">
        <f t="shared" si="14"/>
        <v>47.632105448981989</v>
      </c>
      <c r="P141" s="66">
        <f t="shared" si="15"/>
        <v>3306.9054667456089</v>
      </c>
      <c r="Q141" s="66">
        <f t="shared" si="12"/>
        <v>0</v>
      </c>
      <c r="R141" s="64"/>
      <c r="S141" s="64">
        <v>0.99319119269193734</v>
      </c>
      <c r="T141" s="64">
        <v>1.4283759693391949</v>
      </c>
      <c r="U141" s="63">
        <v>2.8026918319838234E-4</v>
      </c>
      <c r="V141" s="64">
        <v>0.57079158798445528</v>
      </c>
      <c r="W141" s="63">
        <v>9.5564951139948638E-3</v>
      </c>
      <c r="X141" s="63">
        <v>0</v>
      </c>
      <c r="Y141" s="63">
        <v>4.4731584036828637E-3</v>
      </c>
      <c r="Z141" s="102">
        <v>4</v>
      </c>
      <c r="AD141" s="49"/>
      <c r="AE141" s="49"/>
      <c r="AF141" s="49"/>
    </row>
    <row r="142" spans="1:32" ht="15" customHeight="1">
      <c r="A142" s="68" t="s">
        <v>114</v>
      </c>
      <c r="B142" s="69" t="s">
        <v>115</v>
      </c>
      <c r="C142" s="69" t="s">
        <v>330</v>
      </c>
      <c r="D142" s="70" t="s">
        <v>335</v>
      </c>
      <c r="E142" s="71">
        <v>37.521000000000001</v>
      </c>
      <c r="F142" s="72">
        <v>3.0000000000000001E-3</v>
      </c>
      <c r="G142" s="72">
        <v>2.1999999999999999E-2</v>
      </c>
      <c r="H142" s="73">
        <v>25.742000000000001</v>
      </c>
      <c r="I142" s="73">
        <v>36.344000000000001</v>
      </c>
      <c r="J142" s="72">
        <v>0.41199999999999998</v>
      </c>
      <c r="K142" s="72">
        <v>1.2999999999999999E-2</v>
      </c>
      <c r="L142" s="72">
        <v>0.15</v>
      </c>
      <c r="M142" s="65">
        <f t="shared" si="11"/>
        <v>100.20700000000002</v>
      </c>
      <c r="N142" s="64">
        <f t="shared" si="13"/>
        <v>0.7156409183949447</v>
      </c>
      <c r="O142" s="66">
        <f t="shared" si="14"/>
        <v>15.877368482993999</v>
      </c>
      <c r="P142" s="66">
        <f t="shared" si="15"/>
        <v>3190.7378273985732</v>
      </c>
      <c r="Q142" s="66">
        <f t="shared" si="12"/>
        <v>102.15267829649365</v>
      </c>
      <c r="R142" s="64"/>
      <c r="S142" s="64">
        <v>0.99212065007453376</v>
      </c>
      <c r="T142" s="64">
        <v>1.4326164988019017</v>
      </c>
      <c r="U142" s="63">
        <v>9.3489004691331293E-5</v>
      </c>
      <c r="V142" s="64">
        <v>0.56924848959899321</v>
      </c>
      <c r="W142" s="63">
        <v>9.2272954416319514E-3</v>
      </c>
      <c r="X142" s="63">
        <v>2.765155756820357E-4</v>
      </c>
      <c r="Y142" s="63">
        <v>4.2496669256869464E-3</v>
      </c>
      <c r="Z142" s="102">
        <v>4</v>
      </c>
      <c r="AD142" s="49"/>
      <c r="AE142" s="49"/>
      <c r="AF142" s="49"/>
    </row>
    <row r="143" spans="1:32" ht="15" customHeight="1">
      <c r="A143" s="68" t="s">
        <v>114</v>
      </c>
      <c r="B143" s="69" t="s">
        <v>115</v>
      </c>
      <c r="C143" s="69" t="s">
        <v>330</v>
      </c>
      <c r="D143" s="70" t="s">
        <v>335</v>
      </c>
      <c r="E143" s="71">
        <v>37.828000000000003</v>
      </c>
      <c r="F143" s="72">
        <v>4.0000000000000001E-3</v>
      </c>
      <c r="G143" s="72">
        <v>2.3E-2</v>
      </c>
      <c r="H143" s="73">
        <v>25.265000000000001</v>
      </c>
      <c r="I143" s="73">
        <v>36.026000000000003</v>
      </c>
      <c r="J143" s="72">
        <v>0.40400000000000003</v>
      </c>
      <c r="K143" s="72">
        <v>1E-3</v>
      </c>
      <c r="L143" s="72">
        <v>0.16400000000000001</v>
      </c>
      <c r="M143" s="65">
        <f t="shared" si="11"/>
        <v>99.715000000000018</v>
      </c>
      <c r="N143" s="64">
        <f t="shared" si="13"/>
        <v>0.71765441774681471</v>
      </c>
      <c r="O143" s="66">
        <f t="shared" si="14"/>
        <v>21.169824643991994</v>
      </c>
      <c r="P143" s="66">
        <f t="shared" si="15"/>
        <v>3128.7817530801544</v>
      </c>
      <c r="Q143" s="66">
        <f t="shared" si="12"/>
        <v>7.8578983304995109</v>
      </c>
      <c r="R143" s="64"/>
      <c r="S143" s="64">
        <v>1.0019513507172235</v>
      </c>
      <c r="T143" s="64">
        <v>1.4225136400807763</v>
      </c>
      <c r="U143" s="63">
        <v>1.2486549492664165E-4</v>
      </c>
      <c r="V143" s="64">
        <v>0.5596571720866933</v>
      </c>
      <c r="W143" s="63">
        <v>9.0636211747914322E-3</v>
      </c>
      <c r="X143" s="63">
        <v>2.1306858281063976E-5</v>
      </c>
      <c r="Y143" s="63">
        <v>4.6542601226212035E-3</v>
      </c>
      <c r="Z143" s="102">
        <v>4</v>
      </c>
      <c r="AD143" s="49"/>
      <c r="AE143" s="49"/>
      <c r="AF143" s="49"/>
    </row>
    <row r="144" spans="1:32" ht="15" customHeight="1">
      <c r="A144" s="68" t="s">
        <v>114</v>
      </c>
      <c r="B144" s="69" t="s">
        <v>115</v>
      </c>
      <c r="C144" s="69" t="s">
        <v>330</v>
      </c>
      <c r="D144" s="70" t="s">
        <v>335</v>
      </c>
      <c r="E144" s="71">
        <v>37.790999999999997</v>
      </c>
      <c r="F144" s="72">
        <v>1.0999999999999999E-2</v>
      </c>
      <c r="G144" s="72">
        <v>1.9E-2</v>
      </c>
      <c r="H144" s="73">
        <v>25.361000000000001</v>
      </c>
      <c r="I144" s="73">
        <v>36.29</v>
      </c>
      <c r="J144" s="72">
        <v>0.40400000000000003</v>
      </c>
      <c r="K144" s="72">
        <v>2E-3</v>
      </c>
      <c r="L144" s="72">
        <v>0.17100000000000001</v>
      </c>
      <c r="M144" s="65">
        <f t="shared" si="11"/>
        <v>100.04900000000001</v>
      </c>
      <c r="N144" s="64">
        <f t="shared" si="13"/>
        <v>0.718364850308023</v>
      </c>
      <c r="O144" s="66">
        <f t="shared" si="14"/>
        <v>58.217017770977989</v>
      </c>
      <c r="P144" s="66">
        <f t="shared" si="15"/>
        <v>3128.7817530801544</v>
      </c>
      <c r="Q144" s="66">
        <f t="shared" si="12"/>
        <v>15.715796660999022</v>
      </c>
      <c r="R144" s="64"/>
      <c r="S144" s="64">
        <v>0.9981917468438487</v>
      </c>
      <c r="T144" s="64">
        <v>1.4289587722974459</v>
      </c>
      <c r="U144" s="63">
        <v>3.4242658345072957E-4</v>
      </c>
      <c r="V144" s="64">
        <v>0.56022370466357441</v>
      </c>
      <c r="W144" s="63">
        <v>9.0384525274362238E-3</v>
      </c>
      <c r="X144" s="63">
        <v>4.2495383107544697E-5</v>
      </c>
      <c r="Y144" s="63">
        <v>4.8394415655628222E-3</v>
      </c>
      <c r="Z144" s="102">
        <v>4</v>
      </c>
      <c r="AD144" s="49"/>
      <c r="AE144" s="49"/>
      <c r="AF144" s="49"/>
    </row>
    <row r="145" spans="1:32" ht="15" customHeight="1">
      <c r="A145" s="68" t="s">
        <v>114</v>
      </c>
      <c r="B145" s="69" t="s">
        <v>115</v>
      </c>
      <c r="C145" s="69" t="s">
        <v>330</v>
      </c>
      <c r="D145" s="70" t="s">
        <v>335</v>
      </c>
      <c r="E145" s="71">
        <v>37.42</v>
      </c>
      <c r="F145" s="72">
        <v>2.4E-2</v>
      </c>
      <c r="G145" s="72">
        <v>3.6999999999999998E-2</v>
      </c>
      <c r="H145" s="73">
        <v>25.189</v>
      </c>
      <c r="I145" s="73">
        <v>36.064</v>
      </c>
      <c r="J145" s="72">
        <v>0.39600000000000002</v>
      </c>
      <c r="K145" s="72">
        <v>1.9E-2</v>
      </c>
      <c r="L145" s="72">
        <v>0.16900000000000001</v>
      </c>
      <c r="M145" s="65">
        <f t="shared" si="11"/>
        <v>99.318000000000012</v>
      </c>
      <c r="N145" s="64">
        <f t="shared" si="13"/>
        <v>0.71847774678021925</v>
      </c>
      <c r="O145" s="66">
        <f t="shared" si="14"/>
        <v>127.01894786395199</v>
      </c>
      <c r="P145" s="66">
        <f t="shared" si="15"/>
        <v>3066.8256787617356</v>
      </c>
      <c r="Q145" s="66">
        <f t="shared" si="12"/>
        <v>149.30006827949072</v>
      </c>
      <c r="R145" s="64"/>
      <c r="S145" s="64">
        <v>0.99625393972047105</v>
      </c>
      <c r="T145" s="64">
        <v>1.4313548142511963</v>
      </c>
      <c r="U145" s="63">
        <v>7.5305501879720878E-4</v>
      </c>
      <c r="V145" s="64">
        <v>0.5608499835531322</v>
      </c>
      <c r="W145" s="63">
        <v>8.9299408071452299E-3</v>
      </c>
      <c r="X145" s="63">
        <v>4.0691718567897184E-4</v>
      </c>
      <c r="Y145" s="63">
        <v>4.8208822337086742E-3</v>
      </c>
      <c r="Z145" s="102">
        <v>4</v>
      </c>
      <c r="AD145" s="49"/>
      <c r="AE145" s="49"/>
      <c r="AF145" s="49"/>
    </row>
    <row r="146" spans="1:32" ht="15" customHeight="1">
      <c r="AD146" s="49"/>
      <c r="AE146" s="49"/>
      <c r="AF146" s="49"/>
    </row>
    <row r="147" spans="1:32" ht="15" customHeight="1">
      <c r="AD147" s="49"/>
      <c r="AE147" s="49"/>
      <c r="AF147" s="49"/>
    </row>
    <row r="148" spans="1:32" ht="15" customHeight="1">
      <c r="AD148" s="49"/>
      <c r="AE148" s="49"/>
      <c r="AF148" s="49"/>
    </row>
    <row r="149" spans="1:32" ht="15" customHeight="1">
      <c r="AD149" s="49"/>
      <c r="AE149" s="49"/>
      <c r="AF149" s="49"/>
    </row>
    <row r="150" spans="1:32" ht="15" customHeight="1">
      <c r="AD150" s="49"/>
      <c r="AE150" s="49"/>
      <c r="AF150" s="49"/>
    </row>
    <row r="151" spans="1:32" ht="15" customHeight="1">
      <c r="AD151" s="49"/>
      <c r="AE151" s="49"/>
      <c r="AF151" s="49"/>
    </row>
    <row r="152" spans="1:32" ht="15" customHeight="1">
      <c r="AD152" s="49"/>
      <c r="AE152" s="49"/>
      <c r="AF152" s="49"/>
    </row>
    <row r="153" spans="1:32" ht="15" customHeight="1">
      <c r="AD153" s="49"/>
      <c r="AE153" s="49"/>
      <c r="AF153" s="49"/>
    </row>
    <row r="154" spans="1:32" ht="15" customHeight="1">
      <c r="AD154" s="49"/>
      <c r="AE154" s="49"/>
      <c r="AF154" s="49"/>
    </row>
    <row r="155" spans="1:32" ht="15" customHeight="1">
      <c r="AD155" s="49"/>
      <c r="AE155" s="49"/>
      <c r="AF155" s="49"/>
    </row>
    <row r="156" spans="1:32" ht="15" customHeight="1">
      <c r="AD156" s="49"/>
      <c r="AE156" s="49"/>
      <c r="AF156" s="49"/>
    </row>
    <row r="157" spans="1:32" ht="15" customHeight="1">
      <c r="AD157" s="49"/>
      <c r="AE157" s="49"/>
      <c r="AF157" s="49"/>
    </row>
    <row r="158" spans="1:32" ht="15" customHeight="1">
      <c r="AD158" s="49"/>
      <c r="AE158" s="49"/>
      <c r="AF158" s="49"/>
    </row>
    <row r="159" spans="1:32" ht="15" customHeight="1">
      <c r="AD159" s="49"/>
      <c r="AE159" s="49"/>
      <c r="AF159" s="49"/>
    </row>
    <row r="160" spans="1:32" ht="15" customHeight="1">
      <c r="AD160" s="49"/>
      <c r="AE160" s="49"/>
      <c r="AF160" s="49"/>
    </row>
    <row r="161" spans="30:32" ht="15" customHeight="1">
      <c r="AD161" s="49"/>
      <c r="AE161" s="49"/>
      <c r="AF161" s="49"/>
    </row>
    <row r="162" spans="30:32" ht="15" customHeight="1">
      <c r="AD162" s="49"/>
      <c r="AE162" s="49"/>
      <c r="AF162" s="49"/>
    </row>
    <row r="163" spans="30:32" ht="15" customHeight="1">
      <c r="AD163" s="49"/>
      <c r="AE163" s="49"/>
      <c r="AF163" s="49"/>
    </row>
    <row r="164" spans="30:32" ht="15" customHeight="1">
      <c r="AD164" s="49"/>
      <c r="AE164" s="49"/>
      <c r="AF164" s="49"/>
    </row>
    <row r="165" spans="30:32" ht="15" customHeight="1">
      <c r="AD165" s="49"/>
      <c r="AE165" s="49"/>
      <c r="AF165" s="49"/>
    </row>
    <row r="166" spans="30:32" ht="15" customHeight="1">
      <c r="AD166" s="49"/>
      <c r="AE166" s="49"/>
      <c r="AF166" s="49"/>
    </row>
    <row r="167" spans="30:32" ht="15" customHeight="1">
      <c r="AD167" s="49"/>
      <c r="AE167" s="49"/>
      <c r="AF167" s="49"/>
    </row>
    <row r="168" spans="30:32" ht="15" customHeight="1">
      <c r="AD168" s="49"/>
      <c r="AE168" s="49"/>
      <c r="AF168" s="49"/>
    </row>
    <row r="169" spans="30:32" ht="15" customHeight="1">
      <c r="AD169" s="49"/>
      <c r="AE169" s="49"/>
      <c r="AF169" s="49"/>
    </row>
    <row r="170" spans="30:32" ht="15" customHeight="1">
      <c r="AD170" s="49"/>
      <c r="AE170" s="49"/>
      <c r="AF170" s="49"/>
    </row>
    <row r="171" spans="30:32" ht="15" customHeight="1">
      <c r="AD171" s="49"/>
      <c r="AE171" s="49"/>
      <c r="AF171" s="49"/>
    </row>
    <row r="172" spans="30:32" ht="15" customHeight="1">
      <c r="AD172" s="49"/>
      <c r="AE172" s="49"/>
      <c r="AF172" s="49"/>
    </row>
    <row r="173" spans="30:32" ht="15" customHeight="1">
      <c r="AD173" s="49"/>
      <c r="AE173" s="49"/>
      <c r="AF173" s="49"/>
    </row>
    <row r="174" spans="30:32" ht="15" customHeight="1">
      <c r="AD174" s="49"/>
      <c r="AE174" s="49"/>
      <c r="AF174" s="49"/>
    </row>
    <row r="175" spans="30:32" ht="15" customHeight="1">
      <c r="AD175" s="49"/>
      <c r="AE175" s="49"/>
      <c r="AF175" s="49"/>
    </row>
    <row r="176" spans="30:32" ht="15" customHeight="1">
      <c r="AD176" s="49"/>
      <c r="AE176" s="49"/>
      <c r="AF176" s="49"/>
    </row>
    <row r="177" spans="30:32" ht="15" customHeight="1">
      <c r="AD177" s="49"/>
      <c r="AE177" s="49"/>
      <c r="AF177" s="49"/>
    </row>
    <row r="178" spans="30:32" ht="15" customHeight="1">
      <c r="AD178" s="49"/>
      <c r="AE178" s="49"/>
      <c r="AF178" s="49"/>
    </row>
    <row r="179" spans="30:32" ht="15" customHeight="1">
      <c r="AD179" s="49"/>
      <c r="AE179" s="49"/>
      <c r="AF179" s="49"/>
    </row>
    <row r="180" spans="30:32" ht="15" customHeight="1">
      <c r="AD180" s="49"/>
      <c r="AE180" s="49"/>
      <c r="AF180" s="49"/>
    </row>
    <row r="181" spans="30:32" ht="15" customHeight="1">
      <c r="AD181" s="49"/>
      <c r="AE181" s="49"/>
      <c r="AF181" s="49"/>
    </row>
    <row r="182" spans="30:32" ht="15" customHeight="1">
      <c r="AD182" s="49"/>
      <c r="AE182" s="49"/>
      <c r="AF182" s="49"/>
    </row>
    <row r="183" spans="30:32" ht="15" customHeight="1">
      <c r="AD183" s="49"/>
      <c r="AE183" s="49"/>
      <c r="AF183" s="49"/>
    </row>
    <row r="184" spans="30:32" ht="15" customHeight="1">
      <c r="AD184" s="49"/>
      <c r="AE184" s="49"/>
      <c r="AF184" s="49"/>
    </row>
    <row r="185" spans="30:32" ht="15" customHeight="1">
      <c r="AD185" s="49"/>
      <c r="AE185" s="49"/>
      <c r="AF185" s="49"/>
    </row>
    <row r="186" spans="30:32" ht="15" customHeight="1">
      <c r="AD186" s="49"/>
      <c r="AE186" s="49"/>
      <c r="AF186" s="49"/>
    </row>
    <row r="187" spans="30:32" ht="15" customHeight="1">
      <c r="AD187" s="49"/>
      <c r="AE187" s="49"/>
      <c r="AF187" s="49"/>
    </row>
    <row r="188" spans="30:32" ht="15" customHeight="1">
      <c r="AD188" s="49"/>
      <c r="AE188" s="49"/>
      <c r="AF188" s="49"/>
    </row>
    <row r="189" spans="30:32" ht="15" customHeight="1">
      <c r="AD189" s="49"/>
      <c r="AE189" s="49"/>
      <c r="AF189" s="49"/>
    </row>
    <row r="190" spans="30:32" ht="15" customHeight="1">
      <c r="AD190" s="49"/>
      <c r="AE190" s="49"/>
      <c r="AF190" s="49"/>
    </row>
    <row r="191" spans="30:32" ht="15" customHeight="1">
      <c r="AD191" s="49"/>
      <c r="AE191" s="49"/>
      <c r="AF191" s="49"/>
    </row>
    <row r="192" spans="30:32" ht="15" customHeight="1">
      <c r="AD192" s="49"/>
      <c r="AE192" s="49"/>
      <c r="AF192" s="49"/>
    </row>
    <row r="193" spans="30:32" ht="15" customHeight="1">
      <c r="AD193" s="49"/>
      <c r="AE193" s="49"/>
      <c r="AF193" s="49"/>
    </row>
    <row r="194" spans="30:32" ht="15" customHeight="1">
      <c r="AD194" s="49"/>
      <c r="AE194" s="49"/>
      <c r="AF194" s="49"/>
    </row>
    <row r="195" spans="30:32" ht="15" customHeight="1">
      <c r="AD195" s="49"/>
      <c r="AE195" s="49"/>
      <c r="AF195" s="49"/>
    </row>
    <row r="196" spans="30:32" ht="15" customHeight="1">
      <c r="AD196" s="49"/>
      <c r="AE196" s="49"/>
      <c r="AF196" s="49"/>
    </row>
    <row r="197" spans="30:32" ht="15" customHeight="1">
      <c r="AD197" s="49"/>
      <c r="AE197" s="49"/>
      <c r="AF197" s="49"/>
    </row>
    <row r="198" spans="30:32" ht="15" customHeight="1">
      <c r="AD198" s="49"/>
      <c r="AE198" s="49"/>
      <c r="AF198" s="49"/>
    </row>
    <row r="199" spans="30:32" ht="15" customHeight="1">
      <c r="AD199" s="49"/>
      <c r="AE199" s="49"/>
      <c r="AF199" s="49"/>
    </row>
    <row r="200" spans="30:32" ht="15" customHeight="1">
      <c r="AD200" s="49"/>
      <c r="AE200" s="49"/>
      <c r="AF200" s="49"/>
    </row>
    <row r="201" spans="30:32" ht="15" customHeight="1">
      <c r="AD201" s="49"/>
      <c r="AE201" s="49"/>
      <c r="AF201" s="49"/>
    </row>
    <row r="202" spans="30:32" ht="15" customHeight="1">
      <c r="AD202" s="49"/>
      <c r="AE202" s="49"/>
      <c r="AF202" s="49"/>
    </row>
    <row r="203" spans="30:32" ht="15" customHeight="1">
      <c r="AD203" s="49"/>
      <c r="AE203" s="49"/>
      <c r="AF203" s="49"/>
    </row>
    <row r="204" spans="30:32" ht="15" customHeight="1">
      <c r="AD204" s="49"/>
      <c r="AE204" s="49"/>
      <c r="AF204" s="49"/>
    </row>
    <row r="205" spans="30:32" ht="15" customHeight="1">
      <c r="AD205" s="49"/>
      <c r="AE205" s="49"/>
      <c r="AF205" s="49"/>
    </row>
    <row r="206" spans="30:32" ht="15" customHeight="1">
      <c r="AD206" s="49"/>
      <c r="AE206" s="49"/>
      <c r="AF206" s="49"/>
    </row>
    <row r="207" spans="30:32" ht="15" customHeight="1">
      <c r="AD207" s="49"/>
      <c r="AE207" s="49"/>
      <c r="AF207" s="49"/>
    </row>
    <row r="208" spans="30:32" ht="15" customHeight="1">
      <c r="AD208" s="49"/>
      <c r="AE208" s="49"/>
      <c r="AF208" s="49"/>
    </row>
    <row r="209" spans="30:32" ht="15" customHeight="1">
      <c r="AD209" s="49"/>
      <c r="AE209" s="49"/>
      <c r="AF209" s="49"/>
    </row>
    <row r="210" spans="30:32" ht="15" customHeight="1">
      <c r="AD210" s="49"/>
      <c r="AE210" s="49"/>
      <c r="AF210" s="49"/>
    </row>
    <row r="211" spans="30:32" ht="15" customHeight="1">
      <c r="AD211" s="49"/>
      <c r="AE211" s="49"/>
      <c r="AF211" s="49"/>
    </row>
    <row r="212" spans="30:32" ht="15" customHeight="1">
      <c r="AD212" s="49"/>
      <c r="AE212" s="49"/>
      <c r="AF212" s="49"/>
    </row>
    <row r="213" spans="30:32" ht="15" customHeight="1">
      <c r="AD213" s="49"/>
      <c r="AE213" s="49"/>
      <c r="AF213" s="49"/>
    </row>
    <row r="214" spans="30:32" ht="15" customHeight="1">
      <c r="AD214" s="49"/>
      <c r="AE214" s="49"/>
      <c r="AF214" s="49"/>
    </row>
    <row r="215" spans="30:32" ht="15" customHeight="1">
      <c r="AD215" s="49"/>
      <c r="AE215" s="49"/>
      <c r="AF215" s="49"/>
    </row>
    <row r="216" spans="30:32" ht="15" customHeight="1">
      <c r="AD216" s="49"/>
      <c r="AE216" s="49"/>
      <c r="AF216" s="49"/>
    </row>
    <row r="217" spans="30:32" ht="15" customHeight="1">
      <c r="AD217" s="49"/>
      <c r="AE217" s="49"/>
      <c r="AF217" s="49"/>
    </row>
    <row r="218" spans="30:32" ht="15" customHeight="1">
      <c r="AD218" s="49"/>
      <c r="AE218" s="49"/>
      <c r="AF218" s="49"/>
    </row>
    <row r="219" spans="30:32" ht="15" customHeight="1">
      <c r="AD219" s="49"/>
      <c r="AE219" s="49"/>
      <c r="AF219" s="49"/>
    </row>
    <row r="220" spans="30:32" ht="15" customHeight="1">
      <c r="AD220" s="49"/>
      <c r="AE220" s="49"/>
      <c r="AF220" s="49"/>
    </row>
    <row r="221" spans="30:32" ht="15" customHeight="1">
      <c r="AD221" s="49"/>
      <c r="AE221" s="49"/>
      <c r="AF221" s="49"/>
    </row>
    <row r="222" spans="30:32" ht="15" customHeight="1">
      <c r="AD222" s="49"/>
      <c r="AE222" s="49"/>
      <c r="AF222" s="49"/>
    </row>
    <row r="223" spans="30:32" ht="15" customHeight="1">
      <c r="AD223" s="49"/>
      <c r="AE223" s="49"/>
      <c r="AF223" s="49"/>
    </row>
    <row r="224" spans="30:32" ht="15" customHeight="1">
      <c r="AD224" s="49"/>
      <c r="AE224" s="49"/>
      <c r="AF224" s="49"/>
    </row>
    <row r="225" spans="30:32" ht="15" customHeight="1">
      <c r="AD225" s="49"/>
      <c r="AE225" s="49"/>
      <c r="AF225" s="49"/>
    </row>
    <row r="226" spans="30:32" ht="15" customHeight="1">
      <c r="AD226" s="49"/>
      <c r="AE226" s="49"/>
      <c r="AF226" s="49"/>
    </row>
    <row r="227" spans="30:32" ht="15" customHeight="1">
      <c r="AD227" s="49"/>
      <c r="AE227" s="49"/>
      <c r="AF227" s="49"/>
    </row>
    <row r="228" spans="30:32" ht="15" customHeight="1">
      <c r="AD228" s="49"/>
      <c r="AE228" s="49"/>
      <c r="AF228" s="49"/>
    </row>
    <row r="229" spans="30:32" ht="15" customHeight="1">
      <c r="AD229" s="49"/>
      <c r="AE229" s="49"/>
      <c r="AF229" s="49"/>
    </row>
    <row r="230" spans="30:32" ht="15" customHeight="1">
      <c r="AD230" s="49"/>
      <c r="AE230" s="49"/>
      <c r="AF230" s="49"/>
    </row>
    <row r="231" spans="30:32" ht="15" customHeight="1">
      <c r="AD231" s="49"/>
      <c r="AE231" s="49"/>
      <c r="AF231" s="49"/>
    </row>
    <row r="232" spans="30:32" ht="15" customHeight="1">
      <c r="AD232" s="49"/>
      <c r="AE232" s="49"/>
      <c r="AF232" s="49"/>
    </row>
    <row r="233" spans="30:32" ht="15" customHeight="1">
      <c r="AD233" s="49"/>
      <c r="AE233" s="49"/>
      <c r="AF233" s="49"/>
    </row>
    <row r="234" spans="30:32" ht="15" customHeight="1">
      <c r="AD234" s="49"/>
      <c r="AE234" s="49"/>
      <c r="AF234" s="49"/>
    </row>
    <row r="235" spans="30:32" ht="15" customHeight="1">
      <c r="AD235" s="49"/>
      <c r="AE235" s="49"/>
      <c r="AF235" s="49"/>
    </row>
    <row r="236" spans="30:32" ht="15" customHeight="1">
      <c r="AD236" s="49"/>
      <c r="AE236" s="49"/>
      <c r="AF236" s="49"/>
    </row>
    <row r="237" spans="30:32" ht="15" customHeight="1">
      <c r="AD237" s="49"/>
      <c r="AE237" s="49"/>
      <c r="AF237" s="49"/>
    </row>
    <row r="238" spans="30:32" ht="15" customHeight="1">
      <c r="AD238" s="49"/>
      <c r="AE238" s="49"/>
      <c r="AF238" s="49"/>
    </row>
    <row r="239" spans="30:32" ht="15" customHeight="1">
      <c r="AD239" s="49"/>
      <c r="AE239" s="49"/>
      <c r="AF239" s="49"/>
    </row>
    <row r="240" spans="30:32" ht="15" customHeight="1">
      <c r="AD240" s="49"/>
      <c r="AE240" s="49"/>
      <c r="AF240" s="49"/>
    </row>
    <row r="241" spans="30:32" ht="15" customHeight="1">
      <c r="AD241" s="49"/>
      <c r="AE241" s="49"/>
      <c r="AF241" s="49"/>
    </row>
    <row r="242" spans="30:32" ht="15" customHeight="1">
      <c r="AD242" s="49"/>
      <c r="AE242" s="49"/>
      <c r="AF242" s="49"/>
    </row>
    <row r="243" spans="30:32" ht="15" customHeight="1">
      <c r="AD243" s="49"/>
      <c r="AE243" s="49"/>
      <c r="AF243" s="49"/>
    </row>
    <row r="244" spans="30:32" ht="15" customHeight="1">
      <c r="AD244" s="49"/>
      <c r="AE244" s="49"/>
      <c r="AF244" s="49"/>
    </row>
    <row r="245" spans="30:32" ht="15" customHeight="1">
      <c r="AD245" s="49"/>
      <c r="AE245" s="49"/>
      <c r="AF245" s="49"/>
    </row>
    <row r="246" spans="30:32" ht="15" customHeight="1">
      <c r="AD246" s="49"/>
      <c r="AE246" s="49"/>
      <c r="AF246" s="49"/>
    </row>
    <row r="247" spans="30:32" ht="15" customHeight="1">
      <c r="AD247" s="49"/>
      <c r="AE247" s="49"/>
      <c r="AF247" s="49"/>
    </row>
    <row r="248" spans="30:32" ht="15" customHeight="1">
      <c r="AD248" s="49"/>
      <c r="AE248" s="49"/>
      <c r="AF248" s="49"/>
    </row>
    <row r="249" spans="30:32" ht="15" customHeight="1">
      <c r="AD249" s="49"/>
      <c r="AE249" s="49"/>
      <c r="AF249" s="49"/>
    </row>
    <row r="250" spans="30:32" ht="15" customHeight="1">
      <c r="AD250" s="49"/>
      <c r="AE250" s="49"/>
      <c r="AF250" s="49"/>
    </row>
    <row r="251" spans="30:32" ht="15" customHeight="1">
      <c r="AD251" s="49"/>
      <c r="AE251" s="49"/>
      <c r="AF251" s="49"/>
    </row>
    <row r="252" spans="30:32" ht="15" customHeight="1">
      <c r="AD252" s="49"/>
      <c r="AE252" s="49"/>
      <c r="AF252" s="49"/>
    </row>
    <row r="253" spans="30:32" ht="15" customHeight="1">
      <c r="AD253" s="49"/>
      <c r="AE253" s="49"/>
      <c r="AF253" s="49"/>
    </row>
    <row r="254" spans="30:32" ht="15" customHeight="1">
      <c r="AD254" s="49"/>
      <c r="AE254" s="49"/>
      <c r="AF254" s="49"/>
    </row>
    <row r="255" spans="30:32" ht="15" customHeight="1">
      <c r="AD255" s="49"/>
      <c r="AE255" s="49"/>
      <c r="AF255" s="49"/>
    </row>
    <row r="256" spans="30:32" ht="15" customHeight="1">
      <c r="AD256" s="49"/>
      <c r="AE256" s="49"/>
      <c r="AF256" s="49"/>
    </row>
    <row r="257" spans="30:32" ht="15" customHeight="1">
      <c r="AD257" s="49"/>
      <c r="AE257" s="49"/>
      <c r="AF257" s="49"/>
    </row>
    <row r="258" spans="30:32" ht="15" customHeight="1">
      <c r="AD258" s="49"/>
      <c r="AE258" s="49"/>
      <c r="AF258" s="49"/>
    </row>
    <row r="259" spans="30:32" ht="15" customHeight="1">
      <c r="AD259" s="49"/>
      <c r="AE259" s="49"/>
      <c r="AF259" s="49"/>
    </row>
    <row r="260" spans="30:32" ht="15" customHeight="1">
      <c r="AD260" s="49"/>
      <c r="AE260" s="49"/>
      <c r="AF260" s="49"/>
    </row>
    <row r="261" spans="30:32" ht="15" customHeight="1">
      <c r="AD261" s="49"/>
      <c r="AE261" s="49"/>
      <c r="AF261" s="49"/>
    </row>
    <row r="262" spans="30:32" ht="15" customHeight="1">
      <c r="AD262" s="49"/>
      <c r="AE262" s="49"/>
      <c r="AF262" s="49"/>
    </row>
    <row r="263" spans="30:32" ht="15" customHeight="1">
      <c r="AD263" s="49"/>
      <c r="AE263" s="49"/>
      <c r="AF263" s="49"/>
    </row>
    <row r="264" spans="30:32" ht="15" customHeight="1">
      <c r="AD264" s="49"/>
      <c r="AE264" s="49"/>
      <c r="AF264" s="49"/>
    </row>
    <row r="265" spans="30:32" ht="15" customHeight="1">
      <c r="AD265" s="49"/>
      <c r="AE265" s="49"/>
      <c r="AF265" s="49"/>
    </row>
    <row r="266" spans="30:32" ht="15" customHeight="1">
      <c r="AD266" s="49"/>
      <c r="AE266" s="49"/>
      <c r="AF266" s="49"/>
    </row>
    <row r="267" spans="30:32" ht="15" customHeight="1">
      <c r="AD267" s="49"/>
      <c r="AE267" s="49"/>
      <c r="AF267" s="49"/>
    </row>
    <row r="268" spans="30:32" ht="15" customHeight="1">
      <c r="AD268" s="49"/>
      <c r="AE268" s="49"/>
      <c r="AF268" s="49"/>
    </row>
    <row r="269" spans="30:32" ht="15" customHeight="1">
      <c r="AD269" s="49"/>
      <c r="AE269" s="49"/>
      <c r="AF269" s="49"/>
    </row>
    <row r="270" spans="30:32" ht="15" customHeight="1">
      <c r="AD270" s="49"/>
      <c r="AE270" s="49"/>
      <c r="AF270" s="49"/>
    </row>
    <row r="271" spans="30:32" ht="15" customHeight="1">
      <c r="AD271" s="49"/>
      <c r="AE271" s="49"/>
      <c r="AF271" s="49"/>
    </row>
    <row r="272" spans="30:32" ht="15" customHeight="1">
      <c r="AD272" s="49"/>
      <c r="AE272" s="49"/>
      <c r="AF272" s="49"/>
    </row>
    <row r="273" spans="30:32" ht="15" customHeight="1">
      <c r="AD273" s="49"/>
      <c r="AE273" s="49"/>
      <c r="AF273" s="49"/>
    </row>
    <row r="274" spans="30:32" ht="15" customHeight="1">
      <c r="AD274" s="49"/>
      <c r="AE274" s="49"/>
      <c r="AF274" s="49"/>
    </row>
    <row r="275" spans="30:32" ht="15" customHeight="1">
      <c r="AD275" s="49"/>
      <c r="AE275" s="49"/>
      <c r="AF275" s="49"/>
    </row>
    <row r="276" spans="30:32" ht="15" customHeight="1">
      <c r="AD276" s="49"/>
      <c r="AE276" s="49"/>
      <c r="AF276" s="49"/>
    </row>
    <row r="277" spans="30:32" ht="15" customHeight="1">
      <c r="AD277" s="49"/>
      <c r="AE277" s="49"/>
      <c r="AF277" s="49"/>
    </row>
    <row r="278" spans="30:32" ht="15" customHeight="1">
      <c r="AD278" s="49"/>
      <c r="AE278" s="49"/>
      <c r="AF278" s="49"/>
    </row>
    <row r="279" spans="30:32" ht="15" customHeight="1">
      <c r="AD279" s="49"/>
      <c r="AE279" s="49"/>
      <c r="AF279" s="49"/>
    </row>
    <row r="280" spans="30:32" ht="15" customHeight="1">
      <c r="AD280" s="49"/>
      <c r="AE280" s="49"/>
      <c r="AF280" s="49"/>
    </row>
    <row r="281" spans="30:32" ht="15" customHeight="1">
      <c r="AD281" s="49"/>
      <c r="AE281" s="49"/>
      <c r="AF281" s="49"/>
    </row>
    <row r="282" spans="30:32" ht="15" customHeight="1">
      <c r="AD282" s="49"/>
      <c r="AE282" s="49"/>
      <c r="AF282" s="49"/>
    </row>
    <row r="283" spans="30:32" ht="15" customHeight="1">
      <c r="AD283" s="49"/>
      <c r="AE283" s="49"/>
      <c r="AF283" s="49"/>
    </row>
    <row r="284" spans="30:32" ht="15" customHeight="1">
      <c r="AD284" s="49"/>
      <c r="AE284" s="49"/>
      <c r="AF284" s="49"/>
    </row>
    <row r="285" spans="30:32" ht="15" customHeight="1">
      <c r="AD285" s="49"/>
      <c r="AE285" s="49"/>
      <c r="AF285" s="49"/>
    </row>
    <row r="286" spans="30:32" ht="15" customHeight="1">
      <c r="AD286" s="49"/>
      <c r="AE286" s="49"/>
      <c r="AF286" s="49"/>
    </row>
    <row r="287" spans="30:32" ht="15" customHeight="1">
      <c r="AD287" s="49"/>
      <c r="AE287" s="49"/>
      <c r="AF287" s="49"/>
    </row>
    <row r="288" spans="30:32" ht="15" customHeight="1">
      <c r="AD288" s="49"/>
      <c r="AE288" s="49"/>
      <c r="AF288" s="49"/>
    </row>
    <row r="289" spans="30:32" ht="15" customHeight="1">
      <c r="AD289" s="49"/>
      <c r="AE289" s="49"/>
      <c r="AF289" s="49"/>
    </row>
    <row r="290" spans="30:32" ht="15" customHeight="1">
      <c r="AD290" s="49"/>
      <c r="AE290" s="49"/>
      <c r="AF290" s="49"/>
    </row>
    <row r="291" spans="30:32" ht="15" customHeight="1">
      <c r="AD291" s="49"/>
      <c r="AE291" s="49"/>
      <c r="AF291" s="49"/>
    </row>
    <row r="292" spans="30:32" ht="15" customHeight="1">
      <c r="AD292" s="49"/>
      <c r="AE292" s="49"/>
      <c r="AF292" s="49"/>
    </row>
    <row r="293" spans="30:32" ht="15" customHeight="1">
      <c r="AD293" s="49"/>
      <c r="AE293" s="49"/>
      <c r="AF293" s="49"/>
    </row>
    <row r="294" spans="30:32" ht="15" customHeight="1">
      <c r="AD294" s="49"/>
      <c r="AE294" s="49"/>
      <c r="AF294" s="49"/>
    </row>
    <row r="295" spans="30:32" ht="15" customHeight="1">
      <c r="AD295" s="49"/>
      <c r="AE295" s="49"/>
      <c r="AF295" s="49"/>
    </row>
    <row r="296" spans="30:32" ht="15" customHeight="1">
      <c r="AD296" s="49"/>
      <c r="AE296" s="49"/>
      <c r="AF296" s="49"/>
    </row>
    <row r="297" spans="30:32" ht="15" customHeight="1">
      <c r="AD297" s="49"/>
      <c r="AE297" s="49"/>
      <c r="AF297" s="49"/>
    </row>
    <row r="298" spans="30:32" ht="15" customHeight="1">
      <c r="AD298" s="49"/>
      <c r="AE298" s="49"/>
      <c r="AF298" s="49"/>
    </row>
    <row r="299" spans="30:32" ht="15" customHeight="1">
      <c r="AD299" s="49"/>
      <c r="AE299" s="49"/>
      <c r="AF299" s="49"/>
    </row>
    <row r="300" spans="30:32" ht="15" customHeight="1">
      <c r="AD300" s="49"/>
      <c r="AE300" s="49"/>
      <c r="AF300" s="49"/>
    </row>
    <row r="301" spans="30:32" ht="15" customHeight="1">
      <c r="AD301" s="49"/>
      <c r="AE301" s="49"/>
      <c r="AF301" s="49"/>
    </row>
    <row r="302" spans="30:32" ht="15" customHeight="1">
      <c r="AD302" s="49"/>
      <c r="AE302" s="49"/>
      <c r="AF302" s="49"/>
    </row>
    <row r="303" spans="30:32" ht="15" customHeight="1">
      <c r="AD303" s="49"/>
      <c r="AE303" s="49"/>
      <c r="AF303" s="49"/>
    </row>
    <row r="304" spans="30:32" ht="15" customHeight="1">
      <c r="AD304" s="49"/>
      <c r="AE304" s="49"/>
      <c r="AF304" s="49"/>
    </row>
    <row r="305" spans="30:32" ht="15" customHeight="1">
      <c r="AD305" s="49"/>
      <c r="AE305" s="49"/>
      <c r="AF305" s="49"/>
    </row>
    <row r="306" spans="30:32" ht="15" customHeight="1">
      <c r="AD306" s="49"/>
      <c r="AE306" s="49"/>
      <c r="AF306" s="49"/>
    </row>
    <row r="307" spans="30:32" ht="15" customHeight="1">
      <c r="AD307" s="49"/>
      <c r="AE307" s="49"/>
      <c r="AF307" s="49"/>
    </row>
    <row r="308" spans="30:32" ht="15" customHeight="1">
      <c r="AD308" s="49"/>
      <c r="AE308" s="49"/>
      <c r="AF308" s="49"/>
    </row>
    <row r="309" spans="30:32" ht="15" customHeight="1">
      <c r="AD309" s="49"/>
      <c r="AE309" s="49"/>
      <c r="AF309" s="49"/>
    </row>
    <row r="310" spans="30:32" ht="15" customHeight="1">
      <c r="AD310" s="49"/>
      <c r="AE310" s="49"/>
      <c r="AF310" s="49"/>
    </row>
    <row r="311" spans="30:32" ht="15" customHeight="1">
      <c r="AD311" s="49"/>
      <c r="AE311" s="49"/>
      <c r="AF311" s="49"/>
    </row>
    <row r="312" spans="30:32" ht="15" customHeight="1">
      <c r="AD312" s="49"/>
      <c r="AE312" s="49"/>
      <c r="AF312" s="49"/>
    </row>
    <row r="313" spans="30:32" ht="15" customHeight="1">
      <c r="AD313" s="49"/>
      <c r="AE313" s="49"/>
      <c r="AF313" s="49"/>
    </row>
    <row r="314" spans="30:32" ht="15" customHeight="1">
      <c r="AD314" s="49"/>
      <c r="AE314" s="49"/>
      <c r="AF314" s="49"/>
    </row>
    <row r="315" spans="30:32" ht="15" customHeight="1">
      <c r="AD315" s="49"/>
      <c r="AE315" s="49"/>
      <c r="AF315" s="49"/>
    </row>
    <row r="316" spans="30:32" ht="15" customHeight="1">
      <c r="AD316" s="49"/>
      <c r="AE316" s="49"/>
      <c r="AF316" s="49"/>
    </row>
    <row r="317" spans="30:32" ht="15" customHeight="1">
      <c r="AD317" s="49"/>
      <c r="AE317" s="49"/>
      <c r="AF317" s="49"/>
    </row>
    <row r="318" spans="30:32" ht="15" customHeight="1">
      <c r="AD318" s="49"/>
      <c r="AE318" s="49"/>
      <c r="AF318" s="49"/>
    </row>
    <row r="319" spans="30:32" ht="15" customHeight="1">
      <c r="AD319" s="49"/>
      <c r="AE319" s="49"/>
      <c r="AF319" s="49"/>
    </row>
    <row r="320" spans="30:32" ht="15" customHeight="1">
      <c r="AD320" s="49"/>
      <c r="AE320" s="49"/>
      <c r="AF320" s="49"/>
    </row>
    <row r="321" spans="30:32" ht="15" customHeight="1">
      <c r="AD321" s="49"/>
      <c r="AE321" s="49"/>
      <c r="AF321" s="49"/>
    </row>
    <row r="322" spans="30:32" ht="15" customHeight="1">
      <c r="AD322" s="49"/>
      <c r="AE322" s="49"/>
      <c r="AF322" s="49"/>
    </row>
    <row r="323" spans="30:32" ht="15" customHeight="1">
      <c r="AD323" s="49"/>
      <c r="AE323" s="49"/>
      <c r="AF323" s="49"/>
    </row>
    <row r="324" spans="30:32" ht="15" customHeight="1">
      <c r="AD324" s="49"/>
      <c r="AE324" s="49"/>
      <c r="AF324" s="49"/>
    </row>
    <row r="325" spans="30:32" ht="15" customHeight="1">
      <c r="AD325" s="49"/>
      <c r="AE325" s="49"/>
      <c r="AF325" s="49"/>
    </row>
    <row r="326" spans="30:32" ht="15" customHeight="1">
      <c r="AD326" s="49"/>
      <c r="AE326" s="49"/>
      <c r="AF326" s="49"/>
    </row>
    <row r="327" spans="30:32" ht="15" customHeight="1">
      <c r="AD327" s="49"/>
      <c r="AE327" s="49"/>
      <c r="AF327" s="49"/>
    </row>
    <row r="328" spans="30:32" ht="15" customHeight="1">
      <c r="AD328" s="49"/>
      <c r="AE328" s="49"/>
      <c r="AF328" s="49"/>
    </row>
    <row r="329" spans="30:32" ht="15" customHeight="1">
      <c r="AD329" s="49"/>
      <c r="AE329" s="49"/>
      <c r="AF329" s="49"/>
    </row>
    <row r="330" spans="30:32" ht="15" customHeight="1">
      <c r="AD330" s="49"/>
      <c r="AE330" s="49"/>
      <c r="AF330" s="49"/>
    </row>
    <row r="331" spans="30:32" ht="15" customHeight="1">
      <c r="AD331" s="49"/>
      <c r="AE331" s="49"/>
      <c r="AF331" s="49"/>
    </row>
    <row r="332" spans="30:32" ht="15" customHeight="1">
      <c r="AD332" s="49"/>
      <c r="AE332" s="49"/>
      <c r="AF332" s="49"/>
    </row>
    <row r="333" spans="30:32" ht="15" customHeight="1">
      <c r="AD333" s="49"/>
      <c r="AE333" s="49"/>
      <c r="AF333" s="49"/>
    </row>
    <row r="334" spans="30:32" ht="15" customHeight="1">
      <c r="AD334" s="49"/>
      <c r="AE334" s="49"/>
      <c r="AF334" s="49"/>
    </row>
    <row r="335" spans="30:32" ht="15" customHeight="1">
      <c r="AD335" s="49"/>
      <c r="AE335" s="49"/>
      <c r="AF335" s="49"/>
    </row>
    <row r="336" spans="30:32" ht="15" customHeight="1">
      <c r="AD336" s="49"/>
      <c r="AE336" s="49"/>
      <c r="AF336" s="49"/>
    </row>
    <row r="337" spans="30:32" ht="15" customHeight="1">
      <c r="AD337" s="49"/>
      <c r="AE337" s="49"/>
      <c r="AF337" s="49"/>
    </row>
    <row r="338" spans="30:32" ht="15" customHeight="1">
      <c r="AD338" s="49"/>
      <c r="AE338" s="49"/>
      <c r="AF338" s="49"/>
    </row>
    <row r="339" spans="30:32" ht="15" customHeight="1">
      <c r="AD339" s="49"/>
      <c r="AE339" s="49"/>
      <c r="AF339" s="49"/>
    </row>
    <row r="340" spans="30:32" ht="15" customHeight="1">
      <c r="AD340" s="49"/>
      <c r="AE340" s="49"/>
      <c r="AF340" s="49"/>
    </row>
    <row r="341" spans="30:32" ht="15" customHeight="1">
      <c r="AD341" s="49"/>
      <c r="AE341" s="49"/>
      <c r="AF341" s="49"/>
    </row>
    <row r="342" spans="30:32" ht="15" customHeight="1">
      <c r="AD342" s="49"/>
      <c r="AE342" s="49"/>
      <c r="AF342" s="49"/>
    </row>
    <row r="343" spans="30:32" ht="15" customHeight="1">
      <c r="AD343" s="49"/>
      <c r="AE343" s="49"/>
      <c r="AF343" s="49"/>
    </row>
    <row r="344" spans="30:32" ht="15" customHeight="1">
      <c r="AD344" s="49"/>
      <c r="AE344" s="49"/>
      <c r="AF344" s="49"/>
    </row>
    <row r="345" spans="30:32" ht="15" customHeight="1">
      <c r="AD345" s="49"/>
      <c r="AE345" s="49"/>
      <c r="AF345" s="49"/>
    </row>
    <row r="346" spans="30:32" ht="15" customHeight="1">
      <c r="AD346" s="49"/>
      <c r="AE346" s="49"/>
      <c r="AF346" s="49"/>
    </row>
    <row r="347" spans="30:32" ht="15" customHeight="1">
      <c r="AD347" s="49"/>
      <c r="AE347" s="49"/>
      <c r="AF347" s="49"/>
    </row>
    <row r="348" spans="30:32" ht="15" customHeight="1">
      <c r="AD348" s="49"/>
      <c r="AE348" s="49"/>
      <c r="AF348" s="49"/>
    </row>
    <row r="349" spans="30:32" ht="15" customHeight="1">
      <c r="AD349" s="49"/>
      <c r="AE349" s="49"/>
      <c r="AF349" s="49"/>
    </row>
    <row r="350" spans="30:32" ht="15" customHeight="1">
      <c r="AD350" s="49"/>
      <c r="AE350" s="49"/>
      <c r="AF350" s="49"/>
    </row>
    <row r="351" spans="30:32" ht="15" customHeight="1">
      <c r="AD351" s="49"/>
      <c r="AE351" s="49"/>
      <c r="AF351" s="49"/>
    </row>
    <row r="352" spans="30:32" ht="15" customHeight="1">
      <c r="AD352" s="49"/>
      <c r="AE352" s="49"/>
      <c r="AF352" s="49"/>
    </row>
    <row r="353" spans="30:32" ht="15" customHeight="1">
      <c r="AD353" s="49"/>
      <c r="AE353" s="49"/>
      <c r="AF353" s="49"/>
    </row>
    <row r="354" spans="30:32" ht="15" customHeight="1">
      <c r="AD354" s="49"/>
      <c r="AE354" s="49"/>
      <c r="AF354" s="49"/>
    </row>
    <row r="355" spans="30:32" ht="15" customHeight="1">
      <c r="AD355" s="49"/>
      <c r="AE355" s="49"/>
      <c r="AF355" s="49"/>
    </row>
    <row r="356" spans="30:32" ht="15" customHeight="1">
      <c r="AD356" s="49"/>
      <c r="AE356" s="49"/>
      <c r="AF356" s="49"/>
    </row>
    <row r="357" spans="30:32" ht="15" customHeight="1">
      <c r="AD357" s="49"/>
      <c r="AE357" s="49"/>
      <c r="AF357" s="49"/>
    </row>
    <row r="358" spans="30:32" ht="15" customHeight="1">
      <c r="AD358" s="49"/>
      <c r="AE358" s="49"/>
      <c r="AF358" s="49"/>
    </row>
    <row r="359" spans="30:32" ht="15" customHeight="1">
      <c r="AD359" s="49"/>
      <c r="AE359" s="49"/>
      <c r="AF359" s="49"/>
    </row>
    <row r="360" spans="30:32" ht="15" customHeight="1">
      <c r="AD360" s="49"/>
      <c r="AE360" s="49"/>
      <c r="AF360" s="49"/>
    </row>
    <row r="361" spans="30:32" ht="15" customHeight="1">
      <c r="AD361" s="49"/>
      <c r="AE361" s="49"/>
      <c r="AF361" s="49"/>
    </row>
    <row r="362" spans="30:32" ht="15" customHeight="1">
      <c r="AD362" s="49"/>
      <c r="AE362" s="49"/>
      <c r="AF362" s="49"/>
    </row>
    <row r="363" spans="30:32" ht="15" customHeight="1">
      <c r="AD363" s="49"/>
      <c r="AE363" s="49"/>
      <c r="AF363" s="49"/>
    </row>
    <row r="364" spans="30:32" ht="15" customHeight="1">
      <c r="AD364" s="49"/>
      <c r="AE364" s="49"/>
      <c r="AF364" s="49"/>
    </row>
    <row r="365" spans="30:32" ht="15" customHeight="1">
      <c r="AD365" s="49"/>
      <c r="AE365" s="49"/>
      <c r="AF365" s="49"/>
    </row>
    <row r="366" spans="30:32" ht="15" customHeight="1">
      <c r="AD366" s="49"/>
      <c r="AE366" s="49"/>
      <c r="AF366" s="49"/>
    </row>
    <row r="367" spans="30:32" ht="15" customHeight="1">
      <c r="AD367" s="49"/>
      <c r="AE367" s="49"/>
      <c r="AF367" s="49"/>
    </row>
    <row r="368" spans="30:32" ht="15" customHeight="1">
      <c r="AD368" s="49"/>
      <c r="AE368" s="49"/>
      <c r="AF368" s="49"/>
    </row>
    <row r="369" spans="30:32" ht="15" customHeight="1">
      <c r="AD369" s="49"/>
      <c r="AE369" s="49"/>
      <c r="AF369" s="49"/>
    </row>
    <row r="370" spans="30:32" ht="15" customHeight="1">
      <c r="AD370" s="49"/>
      <c r="AE370" s="49"/>
      <c r="AF370" s="49"/>
    </row>
    <row r="371" spans="30:32" ht="15" customHeight="1">
      <c r="AD371" s="49"/>
      <c r="AE371" s="49"/>
      <c r="AF371" s="49"/>
    </row>
    <row r="372" spans="30:32" ht="15" customHeight="1">
      <c r="AD372" s="49"/>
      <c r="AE372" s="49"/>
      <c r="AF372" s="49"/>
    </row>
    <row r="373" spans="30:32" ht="15" customHeight="1">
      <c r="AD373" s="49"/>
      <c r="AE373" s="49"/>
      <c r="AF373" s="49"/>
    </row>
    <row r="374" spans="30:32" ht="15" customHeight="1">
      <c r="AD374" s="49"/>
      <c r="AE374" s="49"/>
      <c r="AF374" s="49"/>
    </row>
    <row r="375" spans="30:32" ht="15" customHeight="1">
      <c r="AD375" s="49"/>
      <c r="AE375" s="49"/>
      <c r="AF375" s="49"/>
    </row>
    <row r="376" spans="30:32" ht="15" customHeight="1">
      <c r="AD376" s="49"/>
      <c r="AE376" s="49"/>
      <c r="AF376" s="49"/>
    </row>
    <row r="377" spans="30:32" ht="15" customHeight="1">
      <c r="AD377" s="49"/>
      <c r="AE377" s="49"/>
      <c r="AF377" s="49"/>
    </row>
    <row r="378" spans="30:32" ht="15" customHeight="1">
      <c r="AD378" s="49"/>
      <c r="AE378" s="49"/>
      <c r="AF378" s="49"/>
    </row>
    <row r="379" spans="30:32" ht="15" customHeight="1">
      <c r="AD379" s="49"/>
      <c r="AE379" s="49"/>
      <c r="AF379" s="49"/>
    </row>
    <row r="380" spans="30:32" ht="15" customHeight="1">
      <c r="AD380" s="49"/>
      <c r="AE380" s="49"/>
      <c r="AF380" s="49"/>
    </row>
    <row r="381" spans="30:32" ht="15" customHeight="1">
      <c r="AD381" s="49"/>
      <c r="AE381" s="49"/>
      <c r="AF381" s="49"/>
    </row>
    <row r="382" spans="30:32" ht="15" customHeight="1">
      <c r="AD382" s="49"/>
      <c r="AE382" s="49"/>
      <c r="AF382" s="49"/>
    </row>
    <row r="383" spans="30:32" ht="15" customHeight="1">
      <c r="AD383" s="49"/>
      <c r="AE383" s="49"/>
      <c r="AF383" s="49"/>
    </row>
    <row r="384" spans="30:32" ht="15" customHeight="1">
      <c r="AD384" s="49"/>
      <c r="AE384" s="49"/>
      <c r="AF384" s="49"/>
    </row>
    <row r="385" spans="30:32" ht="15" customHeight="1">
      <c r="AD385" s="49"/>
      <c r="AE385" s="49"/>
      <c r="AF385" s="49"/>
    </row>
    <row r="386" spans="30:32" ht="15" customHeight="1">
      <c r="AD386" s="49"/>
      <c r="AE386" s="49"/>
      <c r="AF386" s="49"/>
    </row>
    <row r="387" spans="30:32" ht="15" customHeight="1">
      <c r="AD387" s="49"/>
      <c r="AE387" s="49"/>
      <c r="AF387" s="49"/>
    </row>
    <row r="388" spans="30:32" ht="15" customHeight="1">
      <c r="AD388" s="49"/>
      <c r="AE388" s="49"/>
      <c r="AF388" s="49"/>
    </row>
    <row r="389" spans="30:32" ht="15" customHeight="1">
      <c r="AD389" s="49"/>
      <c r="AE389" s="49"/>
      <c r="AF389" s="49"/>
    </row>
    <row r="390" spans="30:32" ht="15" customHeight="1">
      <c r="AD390" s="49"/>
      <c r="AE390" s="49"/>
      <c r="AF390" s="49"/>
    </row>
    <row r="391" spans="30:32" ht="15" customHeight="1">
      <c r="AD391" s="49"/>
      <c r="AE391" s="49"/>
      <c r="AF391" s="49"/>
    </row>
    <row r="392" spans="30:32" ht="15" customHeight="1">
      <c r="AD392" s="49"/>
      <c r="AE392" s="49"/>
      <c r="AF392" s="49"/>
    </row>
    <row r="393" spans="30:32" ht="15" customHeight="1">
      <c r="AD393" s="49"/>
      <c r="AE393" s="49"/>
      <c r="AF393" s="49"/>
    </row>
    <row r="394" spans="30:32" ht="15" customHeight="1">
      <c r="AD394" s="49"/>
      <c r="AE394" s="49"/>
      <c r="AF394" s="49"/>
    </row>
    <row r="395" spans="30:32" ht="15" customHeight="1">
      <c r="AD395" s="49"/>
      <c r="AE395" s="49"/>
      <c r="AF395" s="49"/>
    </row>
    <row r="396" spans="30:32" ht="15" customHeight="1">
      <c r="AD396" s="49"/>
      <c r="AE396" s="49"/>
      <c r="AF396" s="49"/>
    </row>
    <row r="397" spans="30:32" ht="15" customHeight="1">
      <c r="AD397" s="49"/>
      <c r="AE397" s="49"/>
      <c r="AF397" s="49"/>
    </row>
    <row r="398" spans="30:32" ht="15" customHeight="1">
      <c r="AD398" s="49"/>
      <c r="AE398" s="49"/>
      <c r="AF398" s="49"/>
    </row>
    <row r="399" spans="30:32" ht="15" customHeight="1">
      <c r="AD399" s="49"/>
      <c r="AE399" s="49"/>
      <c r="AF399" s="49"/>
    </row>
    <row r="400" spans="30:32" ht="15" customHeight="1">
      <c r="AD400" s="49"/>
      <c r="AE400" s="49"/>
      <c r="AF400" s="49"/>
    </row>
    <row r="401" spans="30:32" ht="15" customHeight="1">
      <c r="AD401" s="49"/>
      <c r="AE401" s="49"/>
      <c r="AF401" s="49"/>
    </row>
    <row r="402" spans="30:32" ht="15" customHeight="1">
      <c r="AD402" s="49"/>
      <c r="AE402" s="49"/>
      <c r="AF402" s="49"/>
    </row>
    <row r="403" spans="30:32" ht="15" customHeight="1">
      <c r="AD403" s="49"/>
      <c r="AE403" s="49"/>
      <c r="AF403" s="49"/>
    </row>
    <row r="404" spans="30:32" ht="15" customHeight="1">
      <c r="AD404" s="49"/>
      <c r="AE404" s="49"/>
      <c r="AF404" s="49"/>
    </row>
    <row r="405" spans="30:32" ht="15" customHeight="1">
      <c r="AD405" s="49"/>
      <c r="AE405" s="49"/>
      <c r="AF405" s="49"/>
    </row>
    <row r="406" spans="30:32" ht="15" customHeight="1">
      <c r="AD406" s="49"/>
      <c r="AE406" s="49"/>
      <c r="AF406" s="49"/>
    </row>
    <row r="407" spans="30:32" ht="15" customHeight="1">
      <c r="AD407" s="49"/>
      <c r="AE407" s="49"/>
      <c r="AF407" s="49"/>
    </row>
    <row r="408" spans="30:32" ht="15" customHeight="1">
      <c r="AD408" s="49"/>
      <c r="AE408" s="49"/>
      <c r="AF408" s="49"/>
    </row>
    <row r="409" spans="30:32" ht="15" customHeight="1">
      <c r="AD409" s="49"/>
      <c r="AE409" s="49"/>
      <c r="AF409" s="49"/>
    </row>
    <row r="410" spans="30:32" ht="15" customHeight="1">
      <c r="AD410" s="49"/>
      <c r="AE410" s="49"/>
      <c r="AF410" s="49"/>
    </row>
    <row r="411" spans="30:32" ht="15" customHeight="1">
      <c r="AD411" s="49"/>
      <c r="AE411" s="49"/>
      <c r="AF411" s="49"/>
    </row>
    <row r="412" spans="30:32" ht="15" customHeight="1">
      <c r="AD412" s="49"/>
      <c r="AE412" s="49"/>
      <c r="AF412" s="49"/>
    </row>
    <row r="413" spans="30:32" ht="15" customHeight="1">
      <c r="AD413" s="49"/>
      <c r="AE413" s="49"/>
      <c r="AF413" s="49"/>
    </row>
    <row r="414" spans="30:32" ht="15" customHeight="1">
      <c r="AD414" s="49"/>
      <c r="AE414" s="49"/>
      <c r="AF414" s="49"/>
    </row>
    <row r="415" spans="30:32" ht="15" customHeight="1">
      <c r="AD415" s="49"/>
      <c r="AE415" s="49"/>
      <c r="AF415" s="49"/>
    </row>
    <row r="416" spans="30:32" ht="15" customHeight="1">
      <c r="AD416" s="49"/>
      <c r="AE416" s="49"/>
      <c r="AF416" s="49"/>
    </row>
    <row r="417" spans="30:32" ht="15" customHeight="1">
      <c r="AD417" s="49"/>
      <c r="AE417" s="49"/>
      <c r="AF417" s="49"/>
    </row>
    <row r="418" spans="30:32" ht="15" customHeight="1">
      <c r="AD418" s="49"/>
      <c r="AE418" s="49"/>
      <c r="AF418" s="49"/>
    </row>
    <row r="419" spans="30:32" ht="15" customHeight="1">
      <c r="AD419" s="49"/>
      <c r="AE419" s="49"/>
      <c r="AF419" s="49"/>
    </row>
    <row r="420" spans="30:32" ht="15" customHeight="1">
      <c r="AD420" s="49"/>
      <c r="AE420" s="49"/>
      <c r="AF420" s="49"/>
    </row>
    <row r="421" spans="30:32" ht="15" customHeight="1">
      <c r="AD421" s="49"/>
      <c r="AE421" s="49"/>
      <c r="AF421" s="49"/>
    </row>
    <row r="422" spans="30:32" ht="15" customHeight="1">
      <c r="AD422" s="49"/>
      <c r="AE422" s="49"/>
      <c r="AF422" s="49"/>
    </row>
    <row r="423" spans="30:32" ht="15" customHeight="1">
      <c r="AD423" s="49"/>
      <c r="AE423" s="49"/>
      <c r="AF423" s="49"/>
    </row>
    <row r="424" spans="30:32" ht="15" customHeight="1">
      <c r="AD424" s="49"/>
      <c r="AE424" s="49"/>
      <c r="AF424" s="49"/>
    </row>
    <row r="425" spans="30:32" ht="15" customHeight="1">
      <c r="AD425" s="49"/>
      <c r="AE425" s="49"/>
      <c r="AF425" s="49"/>
    </row>
    <row r="426" spans="30:32" ht="15" customHeight="1">
      <c r="AD426" s="49"/>
      <c r="AE426" s="49"/>
      <c r="AF426" s="49"/>
    </row>
    <row r="427" spans="30:32" ht="15" customHeight="1">
      <c r="AD427" s="49"/>
      <c r="AE427" s="49"/>
      <c r="AF427" s="49"/>
    </row>
    <row r="428" spans="30:32" ht="15" customHeight="1">
      <c r="AD428" s="49"/>
      <c r="AE428" s="49"/>
      <c r="AF428" s="49"/>
    </row>
    <row r="429" spans="30:32" ht="15" customHeight="1">
      <c r="AD429" s="49"/>
      <c r="AE429" s="49"/>
      <c r="AF429" s="49"/>
    </row>
    <row r="430" spans="30:32" ht="15" customHeight="1">
      <c r="AD430" s="49"/>
      <c r="AE430" s="49"/>
      <c r="AF430" s="49"/>
    </row>
    <row r="431" spans="30:32" ht="15" customHeight="1">
      <c r="AD431" s="49"/>
      <c r="AE431" s="49"/>
      <c r="AF431" s="49"/>
    </row>
    <row r="432" spans="30:32" ht="15" customHeight="1">
      <c r="AD432" s="49"/>
      <c r="AE432" s="49"/>
      <c r="AF432" s="49"/>
    </row>
    <row r="433" spans="30:32" ht="15" customHeight="1">
      <c r="AD433" s="49"/>
      <c r="AE433" s="49"/>
      <c r="AF433" s="49"/>
    </row>
    <row r="434" spans="30:32" ht="15" customHeight="1">
      <c r="AD434" s="49"/>
      <c r="AE434" s="49"/>
      <c r="AF434" s="49"/>
    </row>
    <row r="435" spans="30:32" ht="15" customHeight="1">
      <c r="AD435" s="49"/>
      <c r="AE435" s="49"/>
      <c r="AF435" s="49"/>
    </row>
    <row r="436" spans="30:32" ht="15" customHeight="1">
      <c r="AD436" s="49"/>
      <c r="AE436" s="49"/>
      <c r="AF436" s="49"/>
    </row>
    <row r="437" spans="30:32" ht="15" customHeight="1">
      <c r="AD437" s="49"/>
      <c r="AE437" s="49"/>
      <c r="AF437" s="49"/>
    </row>
    <row r="438" spans="30:32" ht="15" customHeight="1">
      <c r="AD438" s="49"/>
      <c r="AE438" s="49"/>
      <c r="AF438" s="49"/>
    </row>
    <row r="439" spans="30:32" ht="15" customHeight="1">
      <c r="AD439" s="49"/>
      <c r="AE439" s="49"/>
      <c r="AF439" s="49"/>
    </row>
    <row r="440" spans="30:32" ht="15" customHeight="1">
      <c r="AD440" s="49"/>
      <c r="AE440" s="49"/>
      <c r="AF440" s="49"/>
    </row>
    <row r="441" spans="30:32" ht="15" customHeight="1">
      <c r="AD441" s="49"/>
      <c r="AE441" s="49"/>
      <c r="AF441" s="49"/>
    </row>
    <row r="442" spans="30:32" ht="15" customHeight="1">
      <c r="AD442" s="49"/>
      <c r="AE442" s="49"/>
      <c r="AF442" s="49"/>
    </row>
    <row r="443" spans="30:32" ht="15" customHeight="1">
      <c r="AD443" s="49"/>
      <c r="AE443" s="49"/>
      <c r="AF443" s="49"/>
    </row>
    <row r="444" spans="30:32" ht="15" customHeight="1">
      <c r="AD444" s="49"/>
      <c r="AE444" s="49"/>
      <c r="AF444" s="49"/>
    </row>
    <row r="445" spans="30:32" ht="15" customHeight="1">
      <c r="AD445" s="49"/>
      <c r="AE445" s="49"/>
      <c r="AF445" s="49"/>
    </row>
    <row r="446" spans="30:32" ht="15" customHeight="1">
      <c r="AD446" s="49"/>
      <c r="AE446" s="49"/>
      <c r="AF446" s="49"/>
    </row>
    <row r="447" spans="30:32" ht="15" customHeight="1">
      <c r="AD447" s="49"/>
      <c r="AE447" s="49"/>
      <c r="AF447" s="49"/>
    </row>
    <row r="448" spans="30:32" ht="15" customHeight="1">
      <c r="AD448" s="49"/>
      <c r="AE448" s="49"/>
      <c r="AF448" s="49"/>
    </row>
    <row r="449" spans="30:32" ht="15" customHeight="1">
      <c r="AD449" s="49"/>
      <c r="AE449" s="49"/>
      <c r="AF449" s="49"/>
    </row>
    <row r="450" spans="30:32" ht="15" customHeight="1">
      <c r="AD450" s="49"/>
      <c r="AE450" s="49"/>
      <c r="AF450" s="49"/>
    </row>
    <row r="451" spans="30:32" ht="15" customHeight="1">
      <c r="AD451" s="49"/>
      <c r="AE451" s="49"/>
      <c r="AF451" s="49"/>
    </row>
    <row r="452" spans="30:32" ht="15" customHeight="1">
      <c r="AD452" s="49"/>
      <c r="AE452" s="49"/>
      <c r="AF452" s="49"/>
    </row>
    <row r="453" spans="30:32" ht="15" customHeight="1">
      <c r="AD453" s="49"/>
      <c r="AE453" s="49"/>
      <c r="AF453" s="49"/>
    </row>
    <row r="454" spans="30:32" ht="15" customHeight="1">
      <c r="AD454" s="49"/>
      <c r="AE454" s="49"/>
      <c r="AF454" s="49"/>
    </row>
    <row r="455" spans="30:32" ht="15" customHeight="1">
      <c r="AD455" s="49"/>
      <c r="AE455" s="49"/>
      <c r="AF455" s="49"/>
    </row>
    <row r="456" spans="30:32" ht="15" customHeight="1">
      <c r="AD456" s="49"/>
      <c r="AE456" s="49"/>
      <c r="AF456" s="49"/>
    </row>
    <row r="457" spans="30:32" ht="15" customHeight="1">
      <c r="AD457" s="49"/>
      <c r="AE457" s="49"/>
      <c r="AF457" s="49"/>
    </row>
    <row r="458" spans="30:32" ht="15" customHeight="1">
      <c r="AD458" s="49"/>
      <c r="AE458" s="49"/>
      <c r="AF458" s="49"/>
    </row>
    <row r="459" spans="30:32" ht="15" customHeight="1">
      <c r="AD459" s="49"/>
      <c r="AE459" s="49"/>
      <c r="AF459" s="49"/>
    </row>
    <row r="460" spans="30:32" ht="15" customHeight="1">
      <c r="AD460" s="49"/>
      <c r="AE460" s="49"/>
      <c r="AF460" s="49"/>
    </row>
    <row r="461" spans="30:32" ht="15" customHeight="1">
      <c r="AD461" s="49"/>
      <c r="AE461" s="49"/>
      <c r="AF461" s="49"/>
    </row>
    <row r="462" spans="30:32" ht="15" customHeight="1">
      <c r="AD462" s="49"/>
      <c r="AE462" s="49"/>
      <c r="AF462" s="49"/>
    </row>
    <row r="463" spans="30:32" ht="15" customHeight="1">
      <c r="AD463" s="49"/>
      <c r="AE463" s="49"/>
      <c r="AF463" s="49"/>
    </row>
    <row r="464" spans="30:32" ht="15" customHeight="1">
      <c r="AD464" s="49"/>
      <c r="AE464" s="49"/>
      <c r="AF464" s="49"/>
    </row>
    <row r="465" spans="30:32" ht="15" customHeight="1">
      <c r="AD465" s="49"/>
      <c r="AE465" s="49"/>
      <c r="AF465" s="49"/>
    </row>
    <row r="466" spans="30:32" ht="15" customHeight="1">
      <c r="AD466" s="49"/>
      <c r="AE466" s="49"/>
      <c r="AF466" s="49"/>
    </row>
    <row r="467" spans="30:32" ht="15" customHeight="1">
      <c r="AD467" s="49"/>
      <c r="AE467" s="49"/>
      <c r="AF467" s="49"/>
    </row>
    <row r="468" spans="30:32" ht="15" customHeight="1">
      <c r="AD468" s="49"/>
      <c r="AE468" s="49"/>
      <c r="AF468" s="49"/>
    </row>
    <row r="469" spans="30:32" ht="15" customHeight="1">
      <c r="AD469" s="49"/>
      <c r="AE469" s="49"/>
      <c r="AF469" s="49"/>
    </row>
    <row r="470" spans="30:32" ht="15" customHeight="1">
      <c r="AD470" s="49"/>
      <c r="AE470" s="49"/>
      <c r="AF470" s="49"/>
    </row>
    <row r="471" spans="30:32" ht="15" customHeight="1">
      <c r="AD471" s="49"/>
      <c r="AE471" s="49"/>
      <c r="AF471" s="49"/>
    </row>
    <row r="472" spans="30:32" ht="15" customHeight="1">
      <c r="AD472" s="49"/>
      <c r="AE472" s="49"/>
      <c r="AF472" s="49"/>
    </row>
    <row r="473" spans="30:32" ht="15" customHeight="1">
      <c r="AD473" s="49"/>
      <c r="AE473" s="49"/>
      <c r="AF473" s="49"/>
    </row>
    <row r="474" spans="30:32" ht="15" customHeight="1">
      <c r="AD474" s="49"/>
      <c r="AE474" s="49"/>
      <c r="AF474" s="49"/>
    </row>
    <row r="475" spans="30:32" ht="15" customHeight="1">
      <c r="AD475" s="49"/>
      <c r="AE475" s="49"/>
      <c r="AF475" s="49"/>
    </row>
    <row r="476" spans="30:32" ht="15" customHeight="1">
      <c r="AD476" s="49"/>
      <c r="AE476" s="49"/>
      <c r="AF476" s="49"/>
    </row>
    <row r="477" spans="30:32" ht="15" customHeight="1">
      <c r="AD477" s="49"/>
      <c r="AE477" s="49"/>
      <c r="AF477" s="49"/>
    </row>
    <row r="478" spans="30:32" ht="15" customHeight="1">
      <c r="AD478" s="49"/>
      <c r="AE478" s="49"/>
      <c r="AF478" s="49"/>
    </row>
    <row r="479" spans="30:32" ht="15" customHeight="1">
      <c r="AD479" s="49"/>
      <c r="AE479" s="49"/>
      <c r="AF479" s="49"/>
    </row>
    <row r="480" spans="30:32" ht="15" customHeight="1">
      <c r="AD480" s="49"/>
      <c r="AE480" s="49"/>
      <c r="AF480" s="49"/>
    </row>
    <row r="481" spans="30:32" ht="15" customHeight="1">
      <c r="AD481" s="49"/>
      <c r="AE481" s="49"/>
      <c r="AF481" s="49"/>
    </row>
    <row r="482" spans="30:32" ht="15" customHeight="1">
      <c r="AD482" s="49"/>
      <c r="AE482" s="49"/>
      <c r="AF482" s="49"/>
    </row>
    <row r="483" spans="30:32" ht="15" customHeight="1">
      <c r="AD483" s="49"/>
      <c r="AE483" s="49"/>
      <c r="AF483" s="49"/>
    </row>
    <row r="484" spans="30:32" ht="15" customHeight="1">
      <c r="AD484" s="49"/>
      <c r="AE484" s="49"/>
      <c r="AF484" s="49"/>
    </row>
    <row r="485" spans="30:32" ht="15" customHeight="1">
      <c r="AD485" s="49"/>
      <c r="AE485" s="49"/>
      <c r="AF485" s="49"/>
    </row>
    <row r="486" spans="30:32" ht="15" customHeight="1">
      <c r="AD486" s="49"/>
      <c r="AE486" s="49"/>
      <c r="AF486" s="49"/>
    </row>
    <row r="487" spans="30:32" ht="15" customHeight="1">
      <c r="AD487" s="49"/>
      <c r="AE487" s="49"/>
      <c r="AF487" s="49"/>
    </row>
    <row r="488" spans="30:32" ht="15" customHeight="1">
      <c r="AD488" s="49"/>
      <c r="AE488" s="49"/>
      <c r="AF488" s="49"/>
    </row>
    <row r="489" spans="30:32" ht="15" customHeight="1">
      <c r="AD489" s="49"/>
      <c r="AE489" s="49"/>
      <c r="AF489" s="49"/>
    </row>
    <row r="490" spans="30:32" ht="15" customHeight="1">
      <c r="AD490" s="49"/>
      <c r="AE490" s="49"/>
      <c r="AF490" s="49"/>
    </row>
    <row r="491" spans="30:32" ht="15" customHeight="1">
      <c r="AD491" s="49"/>
      <c r="AE491" s="49"/>
      <c r="AF491" s="49"/>
    </row>
    <row r="492" spans="30:32" ht="15" customHeight="1">
      <c r="AD492" s="49"/>
      <c r="AE492" s="49"/>
      <c r="AF492" s="49"/>
    </row>
    <row r="493" spans="30:32" ht="15" customHeight="1">
      <c r="AD493" s="49"/>
      <c r="AE493" s="49"/>
      <c r="AF493" s="49"/>
    </row>
    <row r="494" spans="30:32" ht="15" customHeight="1">
      <c r="AD494" s="49"/>
      <c r="AE494" s="49"/>
      <c r="AF494" s="49"/>
    </row>
    <row r="495" spans="30:32" ht="15" customHeight="1">
      <c r="AD495" s="49"/>
      <c r="AE495" s="49"/>
      <c r="AF495" s="49"/>
    </row>
    <row r="496" spans="30:32" ht="15" customHeight="1">
      <c r="AD496" s="49"/>
      <c r="AE496" s="49"/>
      <c r="AF496" s="49"/>
    </row>
    <row r="497" spans="30:32" ht="15" customHeight="1">
      <c r="AD497" s="49"/>
      <c r="AE497" s="49"/>
      <c r="AF497" s="49"/>
    </row>
    <row r="498" spans="30:32" ht="15" customHeight="1">
      <c r="AD498" s="49"/>
      <c r="AE498" s="49"/>
      <c r="AF498" s="49"/>
    </row>
    <row r="499" spans="30:32" ht="15" customHeight="1">
      <c r="AD499" s="49"/>
      <c r="AE499" s="49"/>
      <c r="AF499" s="49"/>
    </row>
    <row r="500" spans="30:32" ht="15" customHeight="1">
      <c r="AD500" s="49"/>
      <c r="AE500" s="49"/>
      <c r="AF500" s="49"/>
    </row>
    <row r="501" spans="30:32" ht="15" customHeight="1">
      <c r="AD501" s="49"/>
      <c r="AE501" s="49"/>
      <c r="AF501" s="49"/>
    </row>
    <row r="502" spans="30:32" ht="15" customHeight="1">
      <c r="AD502" s="49"/>
      <c r="AE502" s="49"/>
      <c r="AF502" s="49"/>
    </row>
    <row r="503" spans="30:32" ht="15" customHeight="1">
      <c r="AD503" s="49"/>
      <c r="AE503" s="49"/>
      <c r="AF503" s="49"/>
    </row>
    <row r="504" spans="30:32" ht="15" customHeight="1">
      <c r="AD504" s="49"/>
      <c r="AE504" s="49"/>
      <c r="AF504" s="49"/>
    </row>
    <row r="505" spans="30:32" ht="15" customHeight="1">
      <c r="AD505" s="49"/>
      <c r="AE505" s="49"/>
      <c r="AF505" s="49"/>
    </row>
    <row r="506" spans="30:32" ht="15" customHeight="1">
      <c r="AD506" s="49"/>
      <c r="AE506" s="49"/>
      <c r="AF506" s="49"/>
    </row>
    <row r="507" spans="30:32" ht="15" customHeight="1">
      <c r="AD507" s="49"/>
      <c r="AE507" s="49"/>
      <c r="AF507" s="49"/>
    </row>
    <row r="508" spans="30:32" ht="15" customHeight="1">
      <c r="AD508" s="49"/>
      <c r="AE508" s="49"/>
      <c r="AF508" s="49"/>
    </row>
    <row r="509" spans="30:32" ht="15" customHeight="1">
      <c r="AD509" s="49"/>
      <c r="AE509" s="49"/>
      <c r="AF509" s="49"/>
    </row>
    <row r="510" spans="30:32" ht="15" customHeight="1">
      <c r="AD510" s="49"/>
      <c r="AE510" s="49"/>
      <c r="AF510" s="49"/>
    </row>
    <row r="511" spans="30:32" ht="15" customHeight="1">
      <c r="AD511" s="49"/>
      <c r="AE511" s="49"/>
      <c r="AF511" s="49"/>
    </row>
    <row r="512" spans="30:32" ht="15" customHeight="1">
      <c r="AD512" s="49"/>
      <c r="AE512" s="49"/>
      <c r="AF512" s="49"/>
    </row>
    <row r="513" spans="30:32" ht="15" customHeight="1">
      <c r="AD513" s="49"/>
      <c r="AE513" s="49"/>
      <c r="AF513" s="49"/>
    </row>
    <row r="514" spans="30:32" ht="15" customHeight="1">
      <c r="AD514" s="49"/>
      <c r="AE514" s="49"/>
      <c r="AF514" s="49"/>
    </row>
    <row r="515" spans="30:32" ht="15" customHeight="1">
      <c r="AD515" s="49"/>
      <c r="AE515" s="49"/>
      <c r="AF515" s="49"/>
    </row>
    <row r="516" spans="30:32" ht="15" customHeight="1">
      <c r="AD516" s="49"/>
      <c r="AE516" s="49"/>
      <c r="AF516" s="49"/>
    </row>
    <row r="517" spans="30:32" ht="15" customHeight="1">
      <c r="AD517" s="49"/>
      <c r="AE517" s="49"/>
      <c r="AF517" s="49"/>
    </row>
    <row r="518" spans="30:32" ht="15" customHeight="1">
      <c r="AD518" s="49"/>
      <c r="AE518" s="49"/>
      <c r="AF518" s="49"/>
    </row>
    <row r="519" spans="30:32" ht="15" customHeight="1">
      <c r="AD519" s="49"/>
      <c r="AE519" s="49"/>
      <c r="AF519" s="49"/>
    </row>
    <row r="520" spans="30:32" ht="15" customHeight="1">
      <c r="AD520" s="49"/>
      <c r="AE520" s="49"/>
      <c r="AF520" s="49"/>
    </row>
    <row r="521" spans="30:32" ht="15" customHeight="1">
      <c r="AD521" s="49"/>
      <c r="AE521" s="49"/>
      <c r="AF521" s="49"/>
    </row>
    <row r="522" spans="30:32" ht="15" customHeight="1">
      <c r="AD522" s="49"/>
      <c r="AE522" s="49"/>
      <c r="AF522" s="49"/>
    </row>
    <row r="523" spans="30:32" ht="15" customHeight="1">
      <c r="AD523" s="49"/>
      <c r="AE523" s="49"/>
      <c r="AF523" s="49"/>
    </row>
    <row r="524" spans="30:32" ht="15" customHeight="1">
      <c r="AD524" s="49"/>
      <c r="AE524" s="49"/>
      <c r="AF524" s="49"/>
    </row>
    <row r="525" spans="30:32" ht="15" customHeight="1">
      <c r="AD525" s="49"/>
      <c r="AE525" s="49"/>
      <c r="AF525" s="49"/>
    </row>
    <row r="526" spans="30:32" ht="15" customHeight="1">
      <c r="AD526" s="49"/>
      <c r="AE526" s="49"/>
      <c r="AF526" s="49"/>
    </row>
    <row r="527" spans="30:32" ht="15" customHeight="1">
      <c r="AD527" s="49"/>
      <c r="AE527" s="49"/>
      <c r="AF527" s="49"/>
    </row>
    <row r="528" spans="30:32" ht="15" customHeight="1">
      <c r="AD528" s="49"/>
      <c r="AE528" s="49"/>
      <c r="AF528" s="49"/>
    </row>
    <row r="529" spans="30:32" ht="15" customHeight="1">
      <c r="AD529" s="49"/>
      <c r="AE529" s="49"/>
      <c r="AF529" s="49"/>
    </row>
    <row r="530" spans="30:32" ht="15" customHeight="1">
      <c r="AD530" s="49"/>
      <c r="AE530" s="49"/>
      <c r="AF530" s="49"/>
    </row>
    <row r="531" spans="30:32" ht="15" customHeight="1">
      <c r="AD531" s="49"/>
      <c r="AE531" s="49"/>
      <c r="AF531" s="49"/>
    </row>
    <row r="532" spans="30:32" ht="15" customHeight="1">
      <c r="AD532" s="49"/>
      <c r="AE532" s="49"/>
      <c r="AF532" s="49"/>
    </row>
    <row r="533" spans="30:32" ht="15" customHeight="1">
      <c r="AD533" s="49"/>
      <c r="AE533" s="49"/>
      <c r="AF533" s="49"/>
    </row>
    <row r="534" spans="30:32" ht="15" customHeight="1">
      <c r="AD534" s="49"/>
      <c r="AE534" s="49"/>
      <c r="AF534" s="49"/>
    </row>
    <row r="535" spans="30:32" ht="15" customHeight="1">
      <c r="AD535" s="49"/>
      <c r="AE535" s="49"/>
      <c r="AF535" s="49"/>
    </row>
    <row r="536" spans="30:32" ht="15" customHeight="1">
      <c r="AD536" s="49"/>
      <c r="AE536" s="49"/>
      <c r="AF536" s="49"/>
    </row>
    <row r="537" spans="30:32" ht="15" customHeight="1">
      <c r="AD537" s="49"/>
      <c r="AE537" s="49"/>
      <c r="AF537" s="49"/>
    </row>
    <row r="538" spans="30:32" ht="15" customHeight="1">
      <c r="AD538" s="49"/>
      <c r="AE538" s="49"/>
      <c r="AF538" s="49"/>
    </row>
    <row r="539" spans="30:32" ht="15" customHeight="1">
      <c r="AD539" s="49"/>
      <c r="AE539" s="49"/>
      <c r="AF539" s="49"/>
    </row>
    <row r="540" spans="30:32" ht="15" customHeight="1">
      <c r="AD540" s="49"/>
      <c r="AE540" s="49"/>
      <c r="AF540" s="49"/>
    </row>
    <row r="541" spans="30:32" ht="15" customHeight="1">
      <c r="AD541" s="49"/>
      <c r="AE541" s="49"/>
      <c r="AF541" s="49"/>
    </row>
    <row r="542" spans="30:32" ht="15" customHeight="1">
      <c r="AD542" s="49"/>
      <c r="AE542" s="49"/>
      <c r="AF542" s="49"/>
    </row>
    <row r="543" spans="30:32" ht="15" customHeight="1">
      <c r="AD543" s="49"/>
      <c r="AE543" s="49"/>
      <c r="AF543" s="49"/>
    </row>
    <row r="544" spans="30:32" ht="15" customHeight="1">
      <c r="AD544" s="49"/>
      <c r="AE544" s="49"/>
      <c r="AF544" s="49"/>
    </row>
    <row r="545" spans="30:32" ht="15" customHeight="1">
      <c r="AD545" s="49"/>
      <c r="AE545" s="49"/>
      <c r="AF545" s="49"/>
    </row>
    <row r="546" spans="30:32" ht="15" customHeight="1">
      <c r="AD546" s="49"/>
      <c r="AE546" s="49"/>
      <c r="AF546" s="49"/>
    </row>
    <row r="547" spans="30:32" ht="15" customHeight="1">
      <c r="AD547" s="49"/>
      <c r="AE547" s="49"/>
      <c r="AF547" s="49"/>
    </row>
    <row r="548" spans="30:32" ht="15" customHeight="1">
      <c r="AD548" s="49"/>
      <c r="AE548" s="49"/>
      <c r="AF548" s="49"/>
    </row>
    <row r="549" spans="30:32" ht="15" customHeight="1">
      <c r="AD549" s="49"/>
      <c r="AE549" s="49"/>
      <c r="AF549" s="49"/>
    </row>
    <row r="550" spans="30:32" ht="15" customHeight="1">
      <c r="AD550" s="49"/>
      <c r="AE550" s="49"/>
      <c r="AF550" s="49"/>
    </row>
    <row r="551" spans="30:32" ht="15" customHeight="1">
      <c r="AD551" s="49"/>
      <c r="AE551" s="49"/>
      <c r="AF551" s="49"/>
    </row>
    <row r="552" spans="30:32" ht="15" customHeight="1">
      <c r="AD552" s="49"/>
      <c r="AE552" s="49"/>
      <c r="AF552" s="49"/>
    </row>
    <row r="553" spans="30:32" ht="15" customHeight="1">
      <c r="AD553" s="49"/>
      <c r="AE553" s="49"/>
      <c r="AF553" s="49"/>
    </row>
    <row r="554" spans="30:32" ht="15" customHeight="1">
      <c r="AD554" s="49"/>
      <c r="AE554" s="49"/>
      <c r="AF554" s="49"/>
    </row>
    <row r="555" spans="30:32" ht="15" customHeight="1">
      <c r="AD555" s="49"/>
      <c r="AE555" s="49"/>
      <c r="AF555" s="49"/>
    </row>
    <row r="556" spans="30:32" ht="15" customHeight="1">
      <c r="AD556" s="49"/>
      <c r="AE556" s="49"/>
      <c r="AF556" s="49"/>
    </row>
    <row r="557" spans="30:32" ht="15" customHeight="1">
      <c r="AD557" s="49"/>
      <c r="AE557" s="49"/>
      <c r="AF557" s="49"/>
    </row>
    <row r="558" spans="30:32" ht="15" customHeight="1">
      <c r="AD558" s="49"/>
      <c r="AE558" s="49"/>
      <c r="AF558" s="49"/>
    </row>
    <row r="559" spans="30:32" ht="15" customHeight="1">
      <c r="AD559" s="49"/>
      <c r="AE559" s="49"/>
      <c r="AF559" s="49"/>
    </row>
    <row r="560" spans="30:32" ht="15" customHeight="1">
      <c r="AD560" s="49"/>
      <c r="AE560" s="49"/>
      <c r="AF560" s="49"/>
    </row>
    <row r="561" spans="30:32" ht="15" customHeight="1">
      <c r="AD561" s="49"/>
      <c r="AE561" s="49"/>
      <c r="AF561" s="49"/>
    </row>
    <row r="562" spans="30:32" ht="15" customHeight="1">
      <c r="AD562" s="49"/>
      <c r="AE562" s="49"/>
      <c r="AF562" s="49"/>
    </row>
    <row r="563" spans="30:32" ht="15" customHeight="1">
      <c r="AD563" s="49"/>
      <c r="AE563" s="49"/>
      <c r="AF563" s="49"/>
    </row>
    <row r="564" spans="30:32" ht="15" customHeight="1">
      <c r="AD564" s="49"/>
      <c r="AE564" s="49"/>
      <c r="AF564" s="49"/>
    </row>
    <row r="565" spans="30:32" ht="15" customHeight="1">
      <c r="AD565" s="49"/>
      <c r="AE565" s="49"/>
      <c r="AF565" s="49"/>
    </row>
    <row r="566" spans="30:32" ht="15" customHeight="1">
      <c r="AD566" s="49"/>
      <c r="AE566" s="49"/>
      <c r="AF566" s="49"/>
    </row>
    <row r="567" spans="30:32" ht="15" customHeight="1">
      <c r="AD567" s="49"/>
      <c r="AE567" s="49"/>
      <c r="AF567" s="49"/>
    </row>
    <row r="568" spans="30:32" ht="15" customHeight="1">
      <c r="AD568" s="49"/>
      <c r="AE568" s="49"/>
      <c r="AF568" s="49"/>
    </row>
    <row r="569" spans="30:32" ht="15" customHeight="1">
      <c r="AD569" s="49"/>
      <c r="AE569" s="49"/>
      <c r="AF569" s="49"/>
    </row>
    <row r="570" spans="30:32" ht="15" customHeight="1">
      <c r="AD570" s="49"/>
      <c r="AE570" s="49"/>
      <c r="AF570" s="49"/>
    </row>
    <row r="571" spans="30:32" ht="15" customHeight="1">
      <c r="AD571" s="49"/>
      <c r="AE571" s="49"/>
      <c r="AF571" s="49"/>
    </row>
    <row r="572" spans="30:32" ht="15" customHeight="1">
      <c r="AD572" s="49"/>
      <c r="AE572" s="49"/>
      <c r="AF572" s="49"/>
    </row>
    <row r="573" spans="30:32" ht="15" customHeight="1">
      <c r="AD573" s="49"/>
      <c r="AE573" s="49"/>
      <c r="AF573" s="49"/>
    </row>
    <row r="574" spans="30:32" ht="15" customHeight="1">
      <c r="AD574" s="49"/>
      <c r="AE574" s="49"/>
      <c r="AF574" s="49"/>
    </row>
    <row r="575" spans="30:32" ht="15" customHeight="1">
      <c r="AD575" s="49"/>
      <c r="AE575" s="49"/>
      <c r="AF575" s="49"/>
    </row>
    <row r="576" spans="30:32" ht="15" customHeight="1">
      <c r="AD576" s="49"/>
      <c r="AE576" s="49"/>
      <c r="AF576" s="49"/>
    </row>
    <row r="577" spans="30:32" ht="15" customHeight="1">
      <c r="AD577" s="49"/>
      <c r="AE577" s="49"/>
      <c r="AF577" s="49"/>
    </row>
    <row r="578" spans="30:32" ht="15" customHeight="1">
      <c r="AD578" s="49"/>
      <c r="AE578" s="49"/>
      <c r="AF578" s="49"/>
    </row>
    <row r="579" spans="30:32" ht="15" customHeight="1">
      <c r="AD579" s="49"/>
      <c r="AE579" s="49"/>
      <c r="AF579" s="49"/>
    </row>
    <row r="580" spans="30:32" ht="15" customHeight="1">
      <c r="AD580" s="49"/>
      <c r="AE580" s="49"/>
      <c r="AF580" s="49"/>
    </row>
    <row r="581" spans="30:32" ht="15" customHeight="1">
      <c r="AD581" s="49"/>
      <c r="AE581" s="49"/>
      <c r="AF581" s="49"/>
    </row>
    <row r="582" spans="30:32" ht="15" customHeight="1">
      <c r="AD582" s="49"/>
      <c r="AE582" s="49"/>
      <c r="AF582" s="49"/>
    </row>
    <row r="583" spans="30:32" ht="15" customHeight="1">
      <c r="AD583" s="49"/>
      <c r="AE583" s="49"/>
      <c r="AF583" s="49"/>
    </row>
    <row r="584" spans="30:32" ht="15" customHeight="1">
      <c r="AD584" s="49"/>
      <c r="AE584" s="49"/>
      <c r="AF584" s="49"/>
    </row>
    <row r="585" spans="30:32" ht="15" customHeight="1">
      <c r="AD585" s="49"/>
      <c r="AE585" s="49"/>
      <c r="AF585" s="49"/>
    </row>
    <row r="586" spans="30:32" ht="15" customHeight="1">
      <c r="AD586" s="49"/>
      <c r="AE586" s="49"/>
      <c r="AF586" s="49"/>
    </row>
    <row r="587" spans="30:32" ht="15" customHeight="1">
      <c r="AD587" s="49"/>
      <c r="AE587" s="49"/>
      <c r="AF587" s="49"/>
    </row>
    <row r="588" spans="30:32" ht="15" customHeight="1">
      <c r="AD588" s="49"/>
      <c r="AE588" s="49"/>
      <c r="AF588" s="49"/>
    </row>
    <row r="589" spans="30:32" ht="15" customHeight="1">
      <c r="AD589" s="49"/>
      <c r="AE589" s="49"/>
      <c r="AF589" s="49"/>
    </row>
    <row r="590" spans="30:32" ht="15" customHeight="1">
      <c r="AD590" s="49"/>
      <c r="AE590" s="49"/>
      <c r="AF590" s="49"/>
    </row>
    <row r="591" spans="30:32" ht="15" customHeight="1">
      <c r="AD591" s="49"/>
      <c r="AE591" s="49"/>
      <c r="AF591" s="49"/>
    </row>
    <row r="592" spans="30:32" ht="15" customHeight="1">
      <c r="AD592" s="49"/>
      <c r="AE592" s="49"/>
      <c r="AF592" s="49"/>
    </row>
    <row r="593" spans="30:32" ht="15" customHeight="1">
      <c r="AD593" s="49"/>
      <c r="AE593" s="49"/>
      <c r="AF593" s="49"/>
    </row>
    <row r="594" spans="30:32" ht="15" customHeight="1">
      <c r="AD594" s="49"/>
      <c r="AE594" s="49"/>
      <c r="AF594" s="49"/>
    </row>
    <row r="595" spans="30:32" ht="15" customHeight="1">
      <c r="AD595" s="49"/>
      <c r="AE595" s="49"/>
      <c r="AF595" s="49"/>
    </row>
    <row r="596" spans="30:32" ht="15" customHeight="1">
      <c r="AD596" s="49"/>
      <c r="AE596" s="49"/>
      <c r="AF596" s="49"/>
    </row>
    <row r="597" spans="30:32" ht="15" customHeight="1">
      <c r="AD597" s="49"/>
      <c r="AE597" s="49"/>
      <c r="AF597" s="49"/>
    </row>
    <row r="598" spans="30:32" ht="15" customHeight="1">
      <c r="AD598" s="49"/>
      <c r="AE598" s="49"/>
      <c r="AF598" s="49"/>
    </row>
    <row r="599" spans="30:32" ht="15" customHeight="1">
      <c r="AD599" s="49"/>
      <c r="AE599" s="49"/>
      <c r="AF599" s="49"/>
    </row>
    <row r="600" spans="30:32" ht="15" customHeight="1">
      <c r="AD600" s="49"/>
      <c r="AE600" s="49"/>
      <c r="AF600" s="49"/>
    </row>
    <row r="601" spans="30:32" ht="15" customHeight="1">
      <c r="AD601" s="49"/>
      <c r="AE601" s="49"/>
      <c r="AF601" s="49"/>
    </row>
    <row r="602" spans="30:32" ht="15" customHeight="1">
      <c r="AD602" s="49"/>
      <c r="AE602" s="49"/>
      <c r="AF602" s="49"/>
    </row>
    <row r="603" spans="30:32" ht="15" customHeight="1">
      <c r="AD603" s="49"/>
      <c r="AE603" s="49"/>
      <c r="AF603" s="49"/>
    </row>
    <row r="604" spans="30:32" ht="15" customHeight="1">
      <c r="AD604" s="49"/>
      <c r="AE604" s="49"/>
      <c r="AF604" s="49"/>
    </row>
    <row r="605" spans="30:32" ht="15" customHeight="1">
      <c r="AD605" s="49"/>
      <c r="AE605" s="49"/>
      <c r="AF605" s="49"/>
    </row>
    <row r="606" spans="30:32" ht="15" customHeight="1">
      <c r="AD606" s="49"/>
      <c r="AE606" s="49"/>
      <c r="AF606" s="49"/>
    </row>
    <row r="607" spans="30:32" ht="15" customHeight="1">
      <c r="AD607" s="49"/>
      <c r="AE607" s="49"/>
      <c r="AF607" s="49"/>
    </row>
    <row r="608" spans="30:32" ht="15" customHeight="1">
      <c r="AD608" s="49"/>
      <c r="AE608" s="49"/>
      <c r="AF608" s="49"/>
    </row>
    <row r="609" spans="30:32" ht="15" customHeight="1">
      <c r="AD609" s="49"/>
      <c r="AE609" s="49"/>
      <c r="AF609" s="49"/>
    </row>
    <row r="610" spans="30:32" ht="15" customHeight="1">
      <c r="AD610" s="49"/>
      <c r="AE610" s="49"/>
      <c r="AF610" s="49"/>
    </row>
    <row r="611" spans="30:32" ht="15" customHeight="1">
      <c r="AD611" s="49"/>
      <c r="AE611" s="49"/>
      <c r="AF611" s="49"/>
    </row>
    <row r="612" spans="30:32" ht="15" customHeight="1">
      <c r="AD612" s="49"/>
      <c r="AE612" s="49"/>
      <c r="AF612" s="49"/>
    </row>
    <row r="613" spans="30:32" ht="15" customHeight="1">
      <c r="AD613" s="49"/>
      <c r="AE613" s="49"/>
      <c r="AF613" s="49"/>
    </row>
    <row r="614" spans="30:32" ht="15" customHeight="1">
      <c r="AD614" s="49"/>
      <c r="AE614" s="49"/>
      <c r="AF614" s="49"/>
    </row>
    <row r="615" spans="30:32" ht="15" customHeight="1">
      <c r="AD615" s="49"/>
      <c r="AE615" s="49"/>
      <c r="AF615" s="49"/>
    </row>
    <row r="616" spans="30:32" ht="15" customHeight="1">
      <c r="AD616" s="49"/>
      <c r="AE616" s="49"/>
      <c r="AF616" s="49"/>
    </row>
    <row r="617" spans="30:32" ht="15" customHeight="1">
      <c r="AD617" s="49"/>
      <c r="AE617" s="49"/>
      <c r="AF617" s="49"/>
    </row>
    <row r="618" spans="30:32" ht="15" customHeight="1">
      <c r="AD618" s="49"/>
      <c r="AE618" s="49"/>
      <c r="AF618" s="49"/>
    </row>
    <row r="619" spans="30:32" ht="15" customHeight="1">
      <c r="AD619" s="49"/>
      <c r="AE619" s="49"/>
      <c r="AF619" s="49"/>
    </row>
    <row r="620" spans="30:32" ht="15" customHeight="1">
      <c r="AD620" s="49"/>
      <c r="AE620" s="49"/>
      <c r="AF620" s="49"/>
    </row>
    <row r="621" spans="30:32" ht="15" customHeight="1">
      <c r="AD621" s="49"/>
      <c r="AE621" s="49"/>
      <c r="AF621" s="49"/>
    </row>
    <row r="622" spans="30:32" ht="15" customHeight="1">
      <c r="AD622" s="49"/>
      <c r="AE622" s="49"/>
      <c r="AF622" s="49"/>
    </row>
    <row r="623" spans="30:32" ht="15" customHeight="1">
      <c r="AD623" s="49"/>
      <c r="AE623" s="49"/>
      <c r="AF623" s="49"/>
    </row>
    <row r="624" spans="30:32" ht="15" customHeight="1">
      <c r="AD624" s="49"/>
      <c r="AE624" s="49"/>
      <c r="AF624" s="49"/>
    </row>
    <row r="625" spans="30:32" ht="15" customHeight="1">
      <c r="AD625" s="49"/>
      <c r="AE625" s="49"/>
      <c r="AF625" s="49"/>
    </row>
    <row r="626" spans="30:32" ht="15" customHeight="1">
      <c r="AD626" s="49"/>
      <c r="AE626" s="49"/>
      <c r="AF626" s="49"/>
    </row>
    <row r="627" spans="30:32" ht="15" customHeight="1">
      <c r="AD627" s="49"/>
      <c r="AE627" s="49"/>
      <c r="AF627" s="49"/>
    </row>
    <row r="628" spans="30:32" ht="15" customHeight="1">
      <c r="AD628" s="49"/>
      <c r="AE628" s="49"/>
      <c r="AF628" s="49"/>
    </row>
    <row r="629" spans="30:32" ht="15" customHeight="1">
      <c r="AD629" s="49"/>
      <c r="AE629" s="49"/>
      <c r="AF629" s="49"/>
    </row>
    <row r="630" spans="30:32" ht="15" customHeight="1">
      <c r="AD630" s="49"/>
      <c r="AE630" s="49"/>
      <c r="AF630" s="49"/>
    </row>
    <row r="631" spans="30:32" ht="15" customHeight="1">
      <c r="AD631" s="49"/>
      <c r="AE631" s="49"/>
      <c r="AF631" s="49"/>
    </row>
    <row r="632" spans="30:32" ht="15" customHeight="1">
      <c r="AD632" s="49"/>
      <c r="AE632" s="49"/>
      <c r="AF632" s="49"/>
    </row>
    <row r="633" spans="30:32" ht="15" customHeight="1">
      <c r="AD633" s="49"/>
      <c r="AE633" s="49"/>
      <c r="AF633" s="49"/>
    </row>
    <row r="634" spans="30:32" ht="15" customHeight="1">
      <c r="AD634" s="49"/>
      <c r="AE634" s="49"/>
      <c r="AF634" s="49"/>
    </row>
    <row r="635" spans="30:32" ht="15" customHeight="1">
      <c r="AD635" s="49"/>
      <c r="AE635" s="49"/>
      <c r="AF635" s="49"/>
    </row>
    <row r="636" spans="30:32" ht="15" customHeight="1">
      <c r="AD636" s="49"/>
      <c r="AE636" s="49"/>
      <c r="AF636" s="49"/>
    </row>
    <row r="637" spans="30:32" ht="15" customHeight="1">
      <c r="AD637" s="49"/>
      <c r="AE637" s="49"/>
      <c r="AF637" s="49"/>
    </row>
    <row r="638" spans="30:32" ht="15" customHeight="1">
      <c r="AD638" s="49"/>
      <c r="AE638" s="49"/>
      <c r="AF638" s="49"/>
    </row>
    <row r="639" spans="30:32" ht="15" customHeight="1">
      <c r="AD639" s="49"/>
      <c r="AE639" s="49"/>
      <c r="AF639" s="49"/>
    </row>
    <row r="640" spans="30:32" ht="15" customHeight="1">
      <c r="AD640" s="49"/>
      <c r="AE640" s="49"/>
      <c r="AF640" s="49"/>
    </row>
    <row r="641" spans="30:32" ht="15" customHeight="1">
      <c r="AD641" s="49"/>
      <c r="AE641" s="49"/>
      <c r="AF641" s="49"/>
    </row>
    <row r="642" spans="30:32" ht="15" customHeight="1">
      <c r="AD642" s="49"/>
      <c r="AE642" s="49"/>
      <c r="AF642" s="49"/>
    </row>
    <row r="643" spans="30:32" ht="15" customHeight="1">
      <c r="AD643" s="49"/>
      <c r="AE643" s="49"/>
      <c r="AF643" s="49"/>
    </row>
    <row r="644" spans="30:32" ht="15" customHeight="1">
      <c r="AD644" s="49"/>
      <c r="AE644" s="49"/>
      <c r="AF644" s="49"/>
    </row>
    <row r="645" spans="30:32" ht="15" customHeight="1">
      <c r="AD645" s="49"/>
      <c r="AE645" s="49"/>
      <c r="AF645" s="49"/>
    </row>
    <row r="646" spans="30:32" ht="15" customHeight="1">
      <c r="AD646" s="49"/>
      <c r="AE646" s="49"/>
      <c r="AF646" s="49"/>
    </row>
    <row r="647" spans="30:32" ht="15" customHeight="1">
      <c r="AD647" s="49"/>
      <c r="AE647" s="49"/>
      <c r="AF647" s="49"/>
    </row>
    <row r="648" spans="30:32" ht="15" customHeight="1">
      <c r="AD648" s="49"/>
      <c r="AE648" s="49"/>
      <c r="AF648" s="49"/>
    </row>
    <row r="649" spans="30:32" ht="15" customHeight="1">
      <c r="AD649" s="49"/>
      <c r="AE649" s="49"/>
      <c r="AF649" s="49"/>
    </row>
    <row r="650" spans="30:32" ht="15" customHeight="1">
      <c r="AD650" s="49"/>
      <c r="AE650" s="49"/>
      <c r="AF650" s="49"/>
    </row>
    <row r="651" spans="30:32" ht="15" customHeight="1">
      <c r="AD651" s="49"/>
      <c r="AE651" s="49"/>
      <c r="AF651" s="49"/>
    </row>
    <row r="652" spans="30:32" ht="15" customHeight="1">
      <c r="AD652" s="49"/>
      <c r="AE652" s="49"/>
      <c r="AF652" s="49"/>
    </row>
    <row r="653" spans="30:32" ht="15" customHeight="1">
      <c r="AD653" s="49"/>
      <c r="AE653" s="49"/>
      <c r="AF653" s="49"/>
    </row>
    <row r="654" spans="30:32" ht="15" customHeight="1">
      <c r="AD654" s="49"/>
      <c r="AE654" s="49"/>
      <c r="AF654" s="49"/>
    </row>
    <row r="655" spans="30:32" ht="15" customHeight="1">
      <c r="AD655" s="49"/>
      <c r="AE655" s="49"/>
      <c r="AF655" s="49"/>
    </row>
    <row r="656" spans="30:32" ht="15" customHeight="1">
      <c r="AD656" s="49"/>
      <c r="AE656" s="49"/>
      <c r="AF656" s="49"/>
    </row>
    <row r="657" spans="30:32" ht="15" customHeight="1">
      <c r="AD657" s="49"/>
      <c r="AE657" s="49"/>
      <c r="AF657" s="49"/>
    </row>
    <row r="658" spans="30:32" ht="15" customHeight="1">
      <c r="AD658" s="49"/>
      <c r="AE658" s="49"/>
      <c r="AF658" s="49"/>
    </row>
    <row r="659" spans="30:32" ht="15" customHeight="1">
      <c r="AD659" s="49"/>
      <c r="AE659" s="49"/>
      <c r="AF659" s="49"/>
    </row>
    <row r="660" spans="30:32" ht="15" customHeight="1">
      <c r="AD660" s="49"/>
      <c r="AE660" s="49"/>
      <c r="AF660" s="49"/>
    </row>
    <row r="661" spans="30:32" ht="15" customHeight="1">
      <c r="AD661" s="49"/>
      <c r="AE661" s="49"/>
      <c r="AF661" s="49"/>
    </row>
    <row r="662" spans="30:32" ht="15" customHeight="1">
      <c r="AD662" s="49"/>
      <c r="AE662" s="49"/>
      <c r="AF662" s="49"/>
    </row>
    <row r="663" spans="30:32" ht="15" customHeight="1">
      <c r="AD663" s="49"/>
      <c r="AE663" s="49"/>
      <c r="AF663" s="49"/>
    </row>
    <row r="664" spans="30:32" ht="15" customHeight="1">
      <c r="AD664" s="49"/>
      <c r="AE664" s="49"/>
      <c r="AF664" s="49"/>
    </row>
    <row r="665" spans="30:32" ht="15" customHeight="1">
      <c r="AD665" s="49"/>
      <c r="AE665" s="49"/>
      <c r="AF665" s="49"/>
    </row>
    <row r="666" spans="30:32" ht="15" customHeight="1">
      <c r="AD666" s="49"/>
      <c r="AE666" s="49"/>
      <c r="AF666" s="49"/>
    </row>
    <row r="667" spans="30:32" ht="15" customHeight="1">
      <c r="AD667" s="49"/>
      <c r="AE667" s="49"/>
      <c r="AF667" s="49"/>
    </row>
    <row r="668" spans="30:32" ht="15" customHeight="1">
      <c r="AD668" s="49"/>
      <c r="AE668" s="49"/>
      <c r="AF668" s="49"/>
    </row>
    <row r="669" spans="30:32" ht="15" customHeight="1">
      <c r="AD669" s="49"/>
      <c r="AE669" s="49"/>
      <c r="AF669" s="49"/>
    </row>
    <row r="670" spans="30:32" ht="15" customHeight="1">
      <c r="AD670" s="49"/>
      <c r="AE670" s="49"/>
      <c r="AF670" s="49"/>
    </row>
    <row r="671" spans="30:32" ht="15" customHeight="1">
      <c r="AD671" s="49"/>
      <c r="AE671" s="49"/>
      <c r="AF671" s="49"/>
    </row>
    <row r="672" spans="30:32" ht="15" customHeight="1">
      <c r="AD672" s="49"/>
      <c r="AE672" s="49"/>
      <c r="AF672" s="49"/>
    </row>
    <row r="673" spans="30:32" ht="15" customHeight="1">
      <c r="AD673" s="49"/>
      <c r="AE673" s="49"/>
      <c r="AF673" s="49"/>
    </row>
    <row r="674" spans="30:32" ht="15" customHeight="1">
      <c r="AD674" s="49"/>
      <c r="AE674" s="49"/>
      <c r="AF674" s="49"/>
    </row>
    <row r="675" spans="30:32" ht="15" customHeight="1">
      <c r="AD675" s="49"/>
      <c r="AE675" s="49"/>
      <c r="AF675" s="49"/>
    </row>
    <row r="676" spans="30:32" ht="15" customHeight="1">
      <c r="AD676" s="49"/>
      <c r="AE676" s="49"/>
      <c r="AF676" s="49"/>
    </row>
    <row r="677" spans="30:32" ht="15" customHeight="1">
      <c r="AD677" s="49"/>
      <c r="AE677" s="49"/>
      <c r="AF677" s="49"/>
    </row>
    <row r="678" spans="30:32" ht="15" customHeight="1">
      <c r="AD678" s="49"/>
      <c r="AE678" s="49"/>
      <c r="AF678" s="49"/>
    </row>
    <row r="679" spans="30:32" ht="15" customHeight="1">
      <c r="AD679" s="49"/>
      <c r="AE679" s="49"/>
      <c r="AF679" s="49"/>
    </row>
    <row r="680" spans="30:32" ht="15" customHeight="1">
      <c r="AD680" s="49"/>
      <c r="AE680" s="49"/>
      <c r="AF680" s="49"/>
    </row>
    <row r="681" spans="30:32" ht="15" customHeight="1">
      <c r="AD681" s="49"/>
      <c r="AE681" s="49"/>
      <c r="AF681" s="49"/>
    </row>
    <row r="682" spans="30:32" ht="15" customHeight="1">
      <c r="AD682" s="49"/>
      <c r="AE682" s="49"/>
      <c r="AF682" s="49"/>
    </row>
    <row r="683" spans="30:32" ht="15" customHeight="1">
      <c r="AD683" s="49"/>
      <c r="AE683" s="49"/>
      <c r="AF683" s="49"/>
    </row>
    <row r="684" spans="30:32" ht="15" customHeight="1">
      <c r="AD684" s="49"/>
      <c r="AE684" s="49"/>
      <c r="AF684" s="49"/>
    </row>
    <row r="685" spans="30:32" ht="15" customHeight="1">
      <c r="AD685" s="49"/>
      <c r="AE685" s="49"/>
      <c r="AF685" s="49"/>
    </row>
    <row r="686" spans="30:32" ht="15" customHeight="1">
      <c r="AD686" s="49"/>
      <c r="AE686" s="49"/>
      <c r="AF686" s="49"/>
    </row>
    <row r="687" spans="30:32" ht="15" customHeight="1">
      <c r="AD687" s="49"/>
      <c r="AE687" s="49"/>
      <c r="AF687" s="49"/>
    </row>
    <row r="688" spans="30:32" ht="15" customHeight="1">
      <c r="AD688" s="49"/>
      <c r="AE688" s="49"/>
      <c r="AF688" s="49"/>
    </row>
    <row r="689" spans="30:32" ht="15" customHeight="1">
      <c r="AD689" s="49"/>
      <c r="AE689" s="49"/>
      <c r="AF689" s="49"/>
    </row>
    <row r="690" spans="30:32" ht="15" customHeight="1">
      <c r="AD690" s="49"/>
      <c r="AE690" s="49"/>
      <c r="AF690" s="49"/>
    </row>
    <row r="691" spans="30:32" ht="15" customHeight="1">
      <c r="AD691" s="49"/>
      <c r="AE691" s="49"/>
      <c r="AF691" s="49"/>
    </row>
    <row r="692" spans="30:32" ht="15" customHeight="1">
      <c r="AD692" s="49"/>
      <c r="AE692" s="49"/>
      <c r="AF692" s="49"/>
    </row>
    <row r="693" spans="30:32" ht="15" customHeight="1">
      <c r="AD693" s="49"/>
      <c r="AE693" s="49"/>
      <c r="AF693" s="49"/>
    </row>
    <row r="694" spans="30:32" ht="15" customHeight="1">
      <c r="AD694" s="49"/>
      <c r="AE694" s="49"/>
      <c r="AF694" s="49"/>
    </row>
    <row r="695" spans="30:32" ht="15" customHeight="1">
      <c r="AD695" s="49"/>
      <c r="AE695" s="49"/>
      <c r="AF695" s="49"/>
    </row>
    <row r="696" spans="30:32" ht="15" customHeight="1">
      <c r="AD696" s="49"/>
      <c r="AE696" s="49"/>
      <c r="AF696" s="49"/>
    </row>
    <row r="697" spans="30:32" ht="15" customHeight="1">
      <c r="AD697" s="49"/>
      <c r="AE697" s="49"/>
      <c r="AF697" s="49"/>
    </row>
    <row r="698" spans="30:32" ht="15" customHeight="1">
      <c r="AD698" s="49"/>
      <c r="AE698" s="49"/>
      <c r="AF698" s="49"/>
    </row>
    <row r="699" spans="30:32" ht="15" customHeight="1">
      <c r="AD699" s="49"/>
      <c r="AE699" s="49"/>
      <c r="AF699" s="49"/>
    </row>
    <row r="700" spans="30:32" ht="15" customHeight="1">
      <c r="AD700" s="49"/>
      <c r="AE700" s="49"/>
      <c r="AF700" s="49"/>
    </row>
    <row r="701" spans="30:32" ht="15" customHeight="1">
      <c r="AD701" s="49"/>
      <c r="AE701" s="49"/>
      <c r="AF701" s="49"/>
    </row>
    <row r="702" spans="30:32" ht="15" customHeight="1">
      <c r="AD702" s="49"/>
      <c r="AE702" s="49"/>
      <c r="AF702" s="49"/>
    </row>
    <row r="703" spans="30:32" ht="15" customHeight="1">
      <c r="AD703" s="49"/>
      <c r="AE703" s="49"/>
      <c r="AF703" s="49"/>
    </row>
    <row r="704" spans="30:32" ht="15" customHeight="1">
      <c r="AD704" s="49"/>
      <c r="AE704" s="49"/>
      <c r="AF704" s="49"/>
    </row>
    <row r="705" spans="30:32" ht="15" customHeight="1">
      <c r="AD705" s="49"/>
      <c r="AE705" s="49"/>
      <c r="AF705" s="49"/>
    </row>
    <row r="706" spans="30:32" ht="15" customHeight="1">
      <c r="AD706" s="49"/>
      <c r="AE706" s="49"/>
      <c r="AF706" s="49"/>
    </row>
    <row r="707" spans="30:32" ht="15" customHeight="1">
      <c r="AD707" s="49"/>
      <c r="AE707" s="49"/>
      <c r="AF707" s="49"/>
    </row>
    <row r="708" spans="30:32" ht="15" customHeight="1">
      <c r="AD708" s="49"/>
      <c r="AE708" s="49"/>
      <c r="AF708" s="49"/>
    </row>
    <row r="709" spans="30:32" ht="15" customHeight="1">
      <c r="AD709" s="49"/>
      <c r="AE709" s="49"/>
      <c r="AF709" s="49"/>
    </row>
    <row r="710" spans="30:32" ht="15" customHeight="1">
      <c r="AD710" s="49"/>
      <c r="AE710" s="49"/>
      <c r="AF710" s="49"/>
    </row>
    <row r="711" spans="30:32" ht="15" customHeight="1">
      <c r="AD711" s="49"/>
      <c r="AE711" s="49"/>
      <c r="AF711" s="49"/>
    </row>
    <row r="712" spans="30:32" ht="15" customHeight="1">
      <c r="AD712" s="49"/>
      <c r="AE712" s="49"/>
      <c r="AF712" s="49"/>
    </row>
    <row r="713" spans="30:32" ht="15" customHeight="1">
      <c r="AD713" s="49"/>
      <c r="AE713" s="49"/>
      <c r="AF713" s="49"/>
    </row>
    <row r="714" spans="30:32" ht="15" customHeight="1">
      <c r="AD714" s="49"/>
      <c r="AE714" s="49"/>
      <c r="AF714" s="49"/>
    </row>
    <row r="715" spans="30:32" ht="15" customHeight="1">
      <c r="AD715" s="49"/>
      <c r="AE715" s="49"/>
      <c r="AF715" s="49"/>
    </row>
    <row r="716" spans="30:32" ht="15" customHeight="1">
      <c r="AD716" s="49"/>
      <c r="AE716" s="49"/>
      <c r="AF716" s="49"/>
    </row>
    <row r="717" spans="30:32" ht="15" customHeight="1">
      <c r="AD717" s="49"/>
      <c r="AE717" s="49"/>
      <c r="AF717" s="49"/>
    </row>
    <row r="718" spans="30:32" ht="15" customHeight="1">
      <c r="AD718" s="49"/>
      <c r="AE718" s="49"/>
      <c r="AF718" s="49"/>
    </row>
    <row r="719" spans="30:32" ht="15" customHeight="1">
      <c r="AD719" s="49"/>
      <c r="AE719" s="49"/>
      <c r="AF719" s="49"/>
    </row>
    <row r="720" spans="30:32" ht="15" customHeight="1">
      <c r="AD720" s="49"/>
      <c r="AE720" s="49"/>
      <c r="AF720" s="49"/>
    </row>
    <row r="721" spans="30:32" ht="15" customHeight="1">
      <c r="AD721" s="49"/>
      <c r="AE721" s="49"/>
      <c r="AF721" s="49"/>
    </row>
    <row r="722" spans="30:32" ht="15" customHeight="1">
      <c r="AD722" s="49"/>
      <c r="AE722" s="49"/>
      <c r="AF722" s="49"/>
    </row>
    <row r="723" spans="30:32" ht="15" customHeight="1">
      <c r="AD723" s="49"/>
      <c r="AE723" s="49"/>
      <c r="AF723" s="49"/>
    </row>
    <row r="724" spans="30:32" ht="15" customHeight="1">
      <c r="AD724" s="49"/>
      <c r="AE724" s="49"/>
      <c r="AF724" s="49"/>
    </row>
    <row r="725" spans="30:32" ht="15" customHeight="1">
      <c r="AD725" s="49"/>
      <c r="AE725" s="49"/>
      <c r="AF725" s="49"/>
    </row>
    <row r="726" spans="30:32" ht="15" customHeight="1">
      <c r="AD726" s="49"/>
      <c r="AE726" s="49"/>
      <c r="AF726" s="49"/>
    </row>
    <row r="727" spans="30:32" ht="15" customHeight="1">
      <c r="AD727" s="49"/>
      <c r="AE727" s="49"/>
      <c r="AF727" s="49"/>
    </row>
    <row r="728" spans="30:32" ht="15" customHeight="1">
      <c r="AD728" s="49"/>
      <c r="AE728" s="49"/>
      <c r="AF728" s="49"/>
    </row>
    <row r="729" spans="30:32" ht="15" customHeight="1">
      <c r="AD729" s="49"/>
      <c r="AE729" s="49"/>
      <c r="AF729" s="49"/>
    </row>
    <row r="730" spans="30:32" ht="15" customHeight="1">
      <c r="AD730" s="49"/>
      <c r="AE730" s="49"/>
      <c r="AF730" s="49"/>
    </row>
    <row r="731" spans="30:32" ht="15" customHeight="1">
      <c r="AD731" s="49"/>
      <c r="AE731" s="49"/>
      <c r="AF731" s="49"/>
    </row>
    <row r="732" spans="30:32" ht="15" customHeight="1">
      <c r="AD732" s="49"/>
      <c r="AE732" s="49"/>
      <c r="AF732" s="49"/>
    </row>
    <row r="733" spans="30:32" ht="15" customHeight="1">
      <c r="AD733" s="49"/>
      <c r="AE733" s="49"/>
      <c r="AF733" s="49"/>
    </row>
    <row r="734" spans="30:32" ht="15" customHeight="1">
      <c r="AD734" s="49"/>
      <c r="AE734" s="49"/>
      <c r="AF734" s="49"/>
    </row>
    <row r="735" spans="30:32" ht="15" customHeight="1">
      <c r="AD735" s="49"/>
      <c r="AE735" s="49"/>
      <c r="AF735" s="49"/>
    </row>
    <row r="736" spans="30:32" ht="15" customHeight="1">
      <c r="AD736" s="49"/>
      <c r="AE736" s="49"/>
      <c r="AF736" s="49"/>
    </row>
    <row r="737" spans="30:32" ht="15" customHeight="1">
      <c r="AD737" s="49"/>
      <c r="AE737" s="49"/>
      <c r="AF737" s="49"/>
    </row>
    <row r="738" spans="30:32" ht="15" customHeight="1">
      <c r="AD738" s="49"/>
      <c r="AE738" s="49"/>
      <c r="AF738" s="49"/>
    </row>
    <row r="739" spans="30:32" ht="15" customHeight="1">
      <c r="AD739" s="49"/>
      <c r="AE739" s="49"/>
      <c r="AF739" s="49"/>
    </row>
    <row r="740" spans="30:32" ht="15" customHeight="1">
      <c r="AD740" s="49"/>
      <c r="AE740" s="49"/>
      <c r="AF740" s="49"/>
    </row>
    <row r="741" spans="30:32" ht="15" customHeight="1">
      <c r="AD741" s="49"/>
      <c r="AE741" s="49"/>
      <c r="AF741" s="49"/>
    </row>
    <row r="742" spans="30:32" ht="15" customHeight="1">
      <c r="AD742" s="49"/>
      <c r="AE742" s="49"/>
      <c r="AF742" s="49"/>
    </row>
    <row r="743" spans="30:32" ht="15" customHeight="1">
      <c r="AD743" s="49"/>
      <c r="AE743" s="49"/>
      <c r="AF743" s="49"/>
    </row>
    <row r="744" spans="30:32" ht="15" customHeight="1">
      <c r="AD744" s="49"/>
      <c r="AE744" s="49"/>
      <c r="AF744" s="49"/>
    </row>
    <row r="745" spans="30:32" ht="15" customHeight="1">
      <c r="AD745" s="49"/>
      <c r="AE745" s="49"/>
      <c r="AF745" s="49"/>
    </row>
    <row r="746" spans="30:32" ht="15" customHeight="1">
      <c r="AD746" s="49"/>
      <c r="AE746" s="49"/>
      <c r="AF746" s="49"/>
    </row>
    <row r="747" spans="30:32" ht="15" customHeight="1">
      <c r="AD747" s="49"/>
      <c r="AE747" s="49"/>
      <c r="AF747" s="49"/>
    </row>
    <row r="748" spans="30:32" ht="15" customHeight="1">
      <c r="AD748" s="49"/>
      <c r="AE748" s="49"/>
      <c r="AF748" s="49"/>
    </row>
    <row r="749" spans="30:32" ht="15" customHeight="1">
      <c r="AD749" s="49"/>
      <c r="AE749" s="49"/>
      <c r="AF749" s="49"/>
    </row>
    <row r="750" spans="30:32" ht="15" customHeight="1">
      <c r="AD750" s="49"/>
      <c r="AE750" s="49"/>
      <c r="AF750" s="49"/>
    </row>
    <row r="751" spans="30:32" ht="15" customHeight="1">
      <c r="AD751" s="49"/>
      <c r="AE751" s="49"/>
      <c r="AF751" s="49"/>
    </row>
    <row r="752" spans="30:32" ht="15" customHeight="1">
      <c r="AD752" s="49"/>
      <c r="AE752" s="49"/>
      <c r="AF752" s="49"/>
    </row>
    <row r="753" spans="30:32" ht="15" customHeight="1">
      <c r="AD753" s="49"/>
      <c r="AE753" s="49"/>
      <c r="AF753" s="49"/>
    </row>
    <row r="754" spans="30:32" ht="15" customHeight="1">
      <c r="AD754" s="49"/>
      <c r="AE754" s="49"/>
      <c r="AF754" s="49"/>
    </row>
    <row r="755" spans="30:32" ht="15" customHeight="1">
      <c r="AD755" s="49"/>
      <c r="AE755" s="49"/>
      <c r="AF755" s="49"/>
    </row>
    <row r="756" spans="30:32" ht="15" customHeight="1">
      <c r="AD756" s="49"/>
      <c r="AE756" s="49"/>
      <c r="AF756" s="49"/>
    </row>
    <row r="757" spans="30:32" ht="15" customHeight="1">
      <c r="AD757" s="49"/>
      <c r="AE757" s="49"/>
      <c r="AF757" s="49"/>
    </row>
    <row r="758" spans="30:32" ht="15" customHeight="1">
      <c r="AD758" s="49"/>
      <c r="AE758" s="49"/>
      <c r="AF758" s="49"/>
    </row>
    <row r="759" spans="30:32" ht="15" customHeight="1">
      <c r="AD759" s="49"/>
      <c r="AE759" s="49"/>
      <c r="AF759" s="49"/>
    </row>
    <row r="760" spans="30:32" ht="15" customHeight="1">
      <c r="AD760" s="49"/>
      <c r="AE760" s="49"/>
      <c r="AF760" s="49"/>
    </row>
    <row r="761" spans="30:32" ht="15" customHeight="1">
      <c r="AD761" s="49"/>
      <c r="AE761" s="49"/>
      <c r="AF761" s="49"/>
    </row>
    <row r="762" spans="30:32" ht="15" customHeight="1">
      <c r="AD762" s="49"/>
      <c r="AE762" s="49"/>
      <c r="AF762" s="49"/>
    </row>
    <row r="763" spans="30:32" ht="15" customHeight="1">
      <c r="AD763" s="49"/>
      <c r="AE763" s="49"/>
      <c r="AF763" s="49"/>
    </row>
    <row r="764" spans="30:32" ht="15" customHeight="1">
      <c r="AD764" s="49"/>
      <c r="AE764" s="49"/>
      <c r="AF764" s="49"/>
    </row>
    <row r="765" spans="30:32" ht="15" customHeight="1">
      <c r="AD765" s="49"/>
      <c r="AE765" s="49"/>
      <c r="AF765" s="49"/>
    </row>
    <row r="766" spans="30:32" ht="15" customHeight="1">
      <c r="AD766" s="49"/>
      <c r="AE766" s="49"/>
      <c r="AF766" s="49"/>
    </row>
    <row r="767" spans="30:32" ht="15" customHeight="1">
      <c r="AD767" s="49"/>
      <c r="AE767" s="49"/>
      <c r="AF767" s="49"/>
    </row>
    <row r="768" spans="30:32" ht="15" customHeight="1">
      <c r="AD768" s="49"/>
      <c r="AE768" s="49"/>
      <c r="AF768" s="49"/>
    </row>
    <row r="769" spans="30:32" ht="15" customHeight="1">
      <c r="AD769" s="49"/>
      <c r="AE769" s="49"/>
      <c r="AF769" s="49"/>
    </row>
    <row r="770" spans="30:32" ht="15" customHeight="1">
      <c r="AD770" s="49"/>
      <c r="AE770" s="49"/>
      <c r="AF770" s="49"/>
    </row>
    <row r="771" spans="30:32" ht="15" customHeight="1">
      <c r="AD771" s="49"/>
      <c r="AE771" s="49"/>
      <c r="AF771" s="49"/>
    </row>
    <row r="772" spans="30:32" ht="15" customHeight="1">
      <c r="AD772" s="49"/>
      <c r="AE772" s="49"/>
      <c r="AF772" s="49"/>
    </row>
    <row r="773" spans="30:32" ht="15" customHeight="1">
      <c r="AD773" s="49"/>
      <c r="AE773" s="49"/>
      <c r="AF773" s="49"/>
    </row>
    <row r="774" spans="30:32" ht="15" customHeight="1">
      <c r="AD774" s="49"/>
      <c r="AE774" s="49"/>
      <c r="AF774" s="49"/>
    </row>
    <row r="775" spans="30:32" ht="15" customHeight="1">
      <c r="AD775" s="49"/>
      <c r="AE775" s="49"/>
      <c r="AF775" s="49"/>
    </row>
    <row r="776" spans="30:32" ht="15" customHeight="1">
      <c r="AD776" s="49"/>
      <c r="AE776" s="49"/>
      <c r="AF776" s="49"/>
    </row>
    <row r="777" spans="30:32" ht="15" customHeight="1">
      <c r="AD777" s="49"/>
      <c r="AE777" s="49"/>
      <c r="AF777" s="49"/>
    </row>
    <row r="778" spans="30:32" ht="15" customHeight="1">
      <c r="AD778" s="49"/>
      <c r="AE778" s="49"/>
      <c r="AF778" s="49"/>
    </row>
    <row r="779" spans="30:32" ht="15" customHeight="1">
      <c r="AD779" s="49"/>
      <c r="AE779" s="49"/>
      <c r="AF779" s="49"/>
    </row>
    <row r="780" spans="30:32" ht="15" customHeight="1">
      <c r="AD780" s="49"/>
      <c r="AE780" s="49"/>
      <c r="AF780" s="49"/>
    </row>
    <row r="781" spans="30:32" ht="15" customHeight="1">
      <c r="AD781" s="49"/>
      <c r="AE781" s="49"/>
      <c r="AF781" s="49"/>
    </row>
    <row r="782" spans="30:32" ht="15" customHeight="1">
      <c r="AD782" s="49"/>
      <c r="AE782" s="49"/>
      <c r="AF782" s="49"/>
    </row>
    <row r="783" spans="30:32" ht="15" customHeight="1">
      <c r="AD783" s="49"/>
      <c r="AE783" s="49"/>
      <c r="AF783" s="49"/>
    </row>
    <row r="784" spans="30:32" ht="15" customHeight="1">
      <c r="AD784" s="49"/>
      <c r="AE784" s="49"/>
      <c r="AF784" s="49"/>
    </row>
    <row r="785" spans="30:32" ht="15" customHeight="1">
      <c r="AD785" s="49"/>
      <c r="AE785" s="49"/>
      <c r="AF785" s="49"/>
    </row>
    <row r="786" spans="30:32" ht="15" customHeight="1">
      <c r="AD786" s="49"/>
      <c r="AE786" s="49"/>
      <c r="AF786" s="49"/>
    </row>
    <row r="787" spans="30:32" ht="15" customHeight="1">
      <c r="AD787" s="49"/>
      <c r="AE787" s="49"/>
      <c r="AF787" s="49"/>
    </row>
    <row r="788" spans="30:32" ht="15" customHeight="1">
      <c r="AD788" s="49"/>
      <c r="AE788" s="49"/>
      <c r="AF788" s="49"/>
    </row>
    <row r="789" spans="30:32" ht="15" customHeight="1">
      <c r="AD789" s="49"/>
      <c r="AE789" s="49"/>
      <c r="AF789" s="49"/>
    </row>
    <row r="790" spans="30:32" ht="15" customHeight="1">
      <c r="AD790" s="49"/>
      <c r="AE790" s="49"/>
      <c r="AF790" s="49"/>
    </row>
    <row r="791" spans="30:32" ht="15" customHeight="1">
      <c r="AD791" s="49"/>
      <c r="AE791" s="49"/>
      <c r="AF791" s="49"/>
    </row>
    <row r="792" spans="30:32" ht="15" customHeight="1">
      <c r="AD792" s="49"/>
      <c r="AE792" s="49"/>
      <c r="AF792" s="49"/>
    </row>
    <row r="793" spans="30:32" ht="15" customHeight="1">
      <c r="AD793" s="49"/>
      <c r="AE793" s="49"/>
      <c r="AF793" s="49"/>
    </row>
    <row r="794" spans="30:32" ht="15" customHeight="1">
      <c r="AD794" s="49"/>
      <c r="AE794" s="49"/>
      <c r="AF794" s="49"/>
    </row>
    <row r="795" spans="30:32" ht="15" customHeight="1">
      <c r="AD795" s="49"/>
      <c r="AE795" s="49"/>
      <c r="AF795" s="49"/>
    </row>
    <row r="796" spans="30:32" ht="15" customHeight="1">
      <c r="AD796" s="49"/>
      <c r="AE796" s="49"/>
      <c r="AF796" s="49"/>
    </row>
    <row r="797" spans="30:32" ht="15" customHeight="1">
      <c r="AD797" s="49"/>
      <c r="AE797" s="49"/>
      <c r="AF797" s="49"/>
    </row>
    <row r="798" spans="30:32" ht="15" customHeight="1">
      <c r="AD798" s="49"/>
      <c r="AE798" s="49"/>
      <c r="AF798" s="49"/>
    </row>
    <row r="799" spans="30:32" ht="15" customHeight="1">
      <c r="AD799" s="49"/>
      <c r="AE799" s="49"/>
      <c r="AF799" s="49"/>
    </row>
    <row r="800" spans="30:32" ht="15" customHeight="1">
      <c r="AD800" s="49"/>
      <c r="AE800" s="49"/>
      <c r="AF800" s="49"/>
    </row>
    <row r="801" spans="30:32" ht="15" customHeight="1">
      <c r="AD801" s="49"/>
      <c r="AE801" s="49"/>
      <c r="AF801" s="49"/>
    </row>
    <row r="802" spans="30:32" ht="15" customHeight="1">
      <c r="AD802" s="49"/>
      <c r="AE802" s="49"/>
      <c r="AF802" s="49"/>
    </row>
    <row r="803" spans="30:32" ht="15" customHeight="1">
      <c r="AD803" s="49"/>
      <c r="AE803" s="49"/>
      <c r="AF803" s="49"/>
    </row>
    <row r="804" spans="30:32" ht="15" customHeight="1">
      <c r="AD804" s="49"/>
      <c r="AE804" s="49"/>
      <c r="AF804" s="49"/>
    </row>
    <row r="805" spans="30:32" ht="15" customHeight="1">
      <c r="AD805" s="49"/>
      <c r="AE805" s="49"/>
      <c r="AF805" s="49"/>
    </row>
    <row r="806" spans="30:32" ht="15" customHeight="1">
      <c r="AD806" s="49"/>
      <c r="AE806" s="49"/>
      <c r="AF806" s="49"/>
    </row>
    <row r="807" spans="30:32" ht="15" customHeight="1">
      <c r="AD807" s="49"/>
      <c r="AE807" s="49"/>
      <c r="AF807" s="49"/>
    </row>
    <row r="808" spans="30:32" ht="15" customHeight="1">
      <c r="AD808" s="49"/>
      <c r="AE808" s="49"/>
      <c r="AF808" s="49"/>
    </row>
    <row r="809" spans="30:32" ht="15" customHeight="1">
      <c r="AD809" s="49"/>
      <c r="AE809" s="49"/>
      <c r="AF809" s="49"/>
    </row>
    <row r="810" spans="30:32" ht="15" customHeight="1">
      <c r="AD810" s="49"/>
      <c r="AE810" s="49"/>
      <c r="AF810" s="49"/>
    </row>
    <row r="811" spans="30:32" ht="15" customHeight="1">
      <c r="AD811" s="49"/>
      <c r="AE811" s="49"/>
      <c r="AF811" s="49"/>
    </row>
    <row r="812" spans="30:32" ht="15" customHeight="1">
      <c r="AD812" s="49"/>
      <c r="AE812" s="49"/>
      <c r="AF812" s="49"/>
    </row>
    <row r="813" spans="30:32" ht="15" customHeight="1">
      <c r="AD813" s="49"/>
      <c r="AE813" s="49"/>
      <c r="AF813" s="49"/>
    </row>
    <row r="814" spans="30:32" ht="15" customHeight="1">
      <c r="AD814" s="49"/>
      <c r="AE814" s="49"/>
      <c r="AF814" s="49"/>
    </row>
    <row r="815" spans="30:32" ht="15" customHeight="1">
      <c r="AD815" s="49"/>
      <c r="AE815" s="49"/>
      <c r="AF815" s="49"/>
    </row>
    <row r="816" spans="30:32" ht="15" customHeight="1">
      <c r="AD816" s="49"/>
      <c r="AE816" s="49"/>
      <c r="AF816" s="49"/>
    </row>
    <row r="817" spans="30:32" ht="15" customHeight="1">
      <c r="AD817" s="49"/>
      <c r="AE817" s="49"/>
      <c r="AF817" s="49"/>
    </row>
    <row r="818" spans="30:32" ht="15" customHeight="1">
      <c r="AD818" s="49"/>
      <c r="AE818" s="49"/>
      <c r="AF818" s="49"/>
    </row>
    <row r="819" spans="30:32" ht="15" customHeight="1">
      <c r="AD819" s="49"/>
      <c r="AE819" s="49"/>
      <c r="AF819" s="49"/>
    </row>
    <row r="820" spans="30:32" ht="15" customHeight="1">
      <c r="AD820" s="49"/>
      <c r="AE820" s="49"/>
      <c r="AF820" s="49"/>
    </row>
    <row r="821" spans="30:32" ht="15" customHeight="1">
      <c r="AD821" s="49"/>
      <c r="AE821" s="49"/>
      <c r="AF821" s="49"/>
    </row>
    <row r="822" spans="30:32" ht="15" customHeight="1">
      <c r="AD822" s="49"/>
      <c r="AE822" s="49"/>
      <c r="AF822" s="49"/>
    </row>
    <row r="823" spans="30:32" ht="15" customHeight="1">
      <c r="AD823" s="49"/>
      <c r="AE823" s="49"/>
      <c r="AF823" s="49"/>
    </row>
    <row r="824" spans="30:32" ht="15" customHeight="1">
      <c r="AD824" s="49"/>
      <c r="AE824" s="49"/>
      <c r="AF824" s="49"/>
    </row>
    <row r="825" spans="30:32" ht="15" customHeight="1">
      <c r="AD825" s="49"/>
      <c r="AE825" s="49"/>
      <c r="AF825" s="49"/>
    </row>
    <row r="826" spans="30:32" ht="15" customHeight="1">
      <c r="AD826" s="49"/>
      <c r="AE826" s="49"/>
      <c r="AF826" s="49"/>
    </row>
    <row r="827" spans="30:32" ht="15" customHeight="1">
      <c r="AD827" s="49"/>
      <c r="AE827" s="49"/>
      <c r="AF827" s="49"/>
    </row>
    <row r="828" spans="30:32" ht="15" customHeight="1">
      <c r="AD828" s="49"/>
      <c r="AE828" s="49"/>
      <c r="AF828" s="49"/>
    </row>
    <row r="829" spans="30:32" ht="15" customHeight="1">
      <c r="AD829" s="49"/>
      <c r="AE829" s="49"/>
      <c r="AF829" s="49"/>
    </row>
    <row r="830" spans="30:32" ht="15" customHeight="1">
      <c r="AD830" s="49"/>
      <c r="AE830" s="49"/>
      <c r="AF830" s="49"/>
    </row>
    <row r="831" spans="30:32" ht="15" customHeight="1">
      <c r="AD831" s="49"/>
      <c r="AE831" s="49"/>
      <c r="AF831" s="49"/>
    </row>
    <row r="832" spans="30:32" ht="15" customHeight="1">
      <c r="AD832" s="49"/>
      <c r="AE832" s="49"/>
      <c r="AF832" s="49"/>
    </row>
    <row r="833" spans="30:32" ht="15" customHeight="1">
      <c r="AD833" s="49"/>
      <c r="AE833" s="49"/>
      <c r="AF833" s="49"/>
    </row>
    <row r="834" spans="30:32" ht="15" customHeight="1">
      <c r="AD834" s="49"/>
      <c r="AE834" s="49"/>
      <c r="AF834" s="49"/>
    </row>
    <row r="835" spans="30:32" ht="15" customHeight="1">
      <c r="AD835" s="49"/>
      <c r="AE835" s="49"/>
      <c r="AF835" s="49"/>
    </row>
    <row r="836" spans="30:32" ht="15" customHeight="1">
      <c r="AD836" s="49"/>
      <c r="AE836" s="49"/>
      <c r="AF836" s="49"/>
    </row>
    <row r="837" spans="30:32" ht="15" customHeight="1">
      <c r="AD837" s="49"/>
      <c r="AE837" s="49"/>
      <c r="AF837" s="49"/>
    </row>
    <row r="838" spans="30:32" ht="15" customHeight="1">
      <c r="AD838" s="49"/>
      <c r="AE838" s="49"/>
      <c r="AF838" s="49"/>
    </row>
    <row r="839" spans="30:32" ht="15" customHeight="1">
      <c r="AD839" s="49"/>
      <c r="AE839" s="49"/>
      <c r="AF839" s="49"/>
    </row>
    <row r="840" spans="30:32" ht="15" customHeight="1">
      <c r="AD840" s="49"/>
      <c r="AE840" s="49"/>
      <c r="AF840" s="49"/>
    </row>
    <row r="841" spans="30:32" ht="15" customHeight="1">
      <c r="AD841" s="49"/>
      <c r="AE841" s="49"/>
      <c r="AF841" s="49"/>
    </row>
    <row r="842" spans="30:32" ht="15" customHeight="1">
      <c r="AD842" s="49"/>
      <c r="AE842" s="49"/>
      <c r="AF842" s="49"/>
    </row>
    <row r="843" spans="30:32" ht="15" customHeight="1">
      <c r="AD843" s="49"/>
      <c r="AE843" s="49"/>
      <c r="AF843" s="49"/>
    </row>
    <row r="844" spans="30:32" ht="15" customHeight="1">
      <c r="AD844" s="49"/>
      <c r="AE844" s="49"/>
      <c r="AF844" s="49"/>
    </row>
    <row r="845" spans="30:32" ht="15" customHeight="1">
      <c r="AD845" s="49"/>
      <c r="AE845" s="49"/>
      <c r="AF845" s="49"/>
    </row>
    <row r="846" spans="30:32" ht="15" customHeight="1">
      <c r="AD846" s="49"/>
      <c r="AE846" s="49"/>
      <c r="AF846" s="49"/>
    </row>
    <row r="847" spans="30:32" ht="15" customHeight="1">
      <c r="AD847" s="49"/>
      <c r="AE847" s="49"/>
      <c r="AF847" s="49"/>
    </row>
    <row r="848" spans="30:32" ht="15" customHeight="1">
      <c r="AD848" s="49"/>
      <c r="AE848" s="49"/>
      <c r="AF848" s="49"/>
    </row>
    <row r="849" spans="30:32" ht="15" customHeight="1">
      <c r="AD849" s="49"/>
      <c r="AE849" s="49"/>
      <c r="AF849" s="49"/>
    </row>
    <row r="850" spans="30:32" ht="15" customHeight="1">
      <c r="AD850" s="49"/>
      <c r="AE850" s="49"/>
      <c r="AF850" s="49"/>
    </row>
    <row r="851" spans="30:32" ht="15" customHeight="1">
      <c r="AD851" s="49"/>
      <c r="AE851" s="49"/>
      <c r="AF851" s="49"/>
    </row>
    <row r="852" spans="30:32" ht="15" customHeight="1">
      <c r="AD852" s="49"/>
      <c r="AE852" s="49"/>
      <c r="AF852" s="49"/>
    </row>
    <row r="853" spans="30:32" ht="15" customHeight="1">
      <c r="AD853" s="49"/>
      <c r="AE853" s="49"/>
      <c r="AF853" s="49"/>
    </row>
    <row r="854" spans="30:32" ht="15" customHeight="1">
      <c r="AD854" s="49"/>
      <c r="AE854" s="49"/>
      <c r="AF854" s="49"/>
    </row>
    <row r="855" spans="30:32" ht="15" customHeight="1">
      <c r="AD855" s="49"/>
      <c r="AE855" s="49"/>
      <c r="AF855" s="49"/>
    </row>
    <row r="856" spans="30:32" ht="15" customHeight="1">
      <c r="AD856" s="49"/>
      <c r="AE856" s="49"/>
      <c r="AF856" s="49"/>
    </row>
    <row r="857" spans="30:32" ht="15" customHeight="1">
      <c r="AD857" s="49"/>
      <c r="AE857" s="49"/>
      <c r="AF857" s="49"/>
    </row>
    <row r="858" spans="30:32" ht="15" customHeight="1">
      <c r="AD858" s="49"/>
      <c r="AE858" s="49"/>
      <c r="AF858" s="49"/>
    </row>
    <row r="859" spans="30:32" ht="15" customHeight="1">
      <c r="AD859" s="49"/>
      <c r="AE859" s="49"/>
      <c r="AF859" s="49"/>
    </row>
    <row r="860" spans="30:32" ht="15" customHeight="1">
      <c r="AD860" s="49"/>
      <c r="AE860" s="49"/>
      <c r="AF860" s="49"/>
    </row>
    <row r="861" spans="30:32" ht="15" customHeight="1">
      <c r="AD861" s="49"/>
      <c r="AE861" s="49"/>
      <c r="AF861" s="49"/>
    </row>
    <row r="862" spans="30:32" ht="15" customHeight="1">
      <c r="AD862" s="49"/>
      <c r="AE862" s="49"/>
      <c r="AF862" s="49"/>
    </row>
    <row r="863" spans="30:32" ht="15" customHeight="1">
      <c r="AD863" s="49"/>
      <c r="AE863" s="49"/>
      <c r="AF863" s="49"/>
    </row>
    <row r="864" spans="30:32" ht="15" customHeight="1">
      <c r="AD864" s="49"/>
      <c r="AE864" s="49"/>
      <c r="AF864" s="49"/>
    </row>
    <row r="865" spans="30:32" ht="15" customHeight="1">
      <c r="AD865" s="49"/>
      <c r="AE865" s="49"/>
      <c r="AF865" s="49"/>
    </row>
    <row r="866" spans="30:32" ht="15" customHeight="1">
      <c r="AD866" s="49"/>
      <c r="AE866" s="49"/>
      <c r="AF866" s="49"/>
    </row>
    <row r="867" spans="30:32" ht="15" customHeight="1">
      <c r="AD867" s="49"/>
      <c r="AE867" s="49"/>
      <c r="AF867" s="49"/>
    </row>
    <row r="868" spans="30:32" ht="15" customHeight="1">
      <c r="AD868" s="49"/>
      <c r="AE868" s="49"/>
      <c r="AF868" s="49"/>
    </row>
    <row r="869" spans="30:32" ht="15" customHeight="1">
      <c r="AD869" s="49"/>
      <c r="AE869" s="49"/>
      <c r="AF869" s="49"/>
    </row>
    <row r="870" spans="30:32" ht="15" customHeight="1">
      <c r="AD870" s="49"/>
      <c r="AE870" s="49"/>
      <c r="AF870" s="49"/>
    </row>
    <row r="871" spans="30:32" ht="15" customHeight="1">
      <c r="AD871" s="49"/>
      <c r="AE871" s="49"/>
      <c r="AF871" s="49"/>
    </row>
    <row r="872" spans="30:32" ht="15" customHeight="1">
      <c r="AD872" s="49"/>
      <c r="AE872" s="49"/>
      <c r="AF872" s="49"/>
    </row>
    <row r="873" spans="30:32" ht="15" customHeight="1">
      <c r="AD873" s="49"/>
      <c r="AE873" s="49"/>
      <c r="AF873" s="49"/>
    </row>
    <row r="874" spans="30:32" ht="15" customHeight="1">
      <c r="AD874" s="49"/>
      <c r="AE874" s="49"/>
      <c r="AF874" s="49"/>
    </row>
    <row r="875" spans="30:32" ht="15" customHeight="1">
      <c r="AD875" s="49"/>
      <c r="AE875" s="49"/>
      <c r="AF875" s="49"/>
    </row>
    <row r="876" spans="30:32" ht="15" customHeight="1">
      <c r="AD876" s="49"/>
      <c r="AE876" s="49"/>
      <c r="AF876" s="49"/>
    </row>
    <row r="877" spans="30:32" ht="15" customHeight="1">
      <c r="AD877" s="49"/>
      <c r="AE877" s="49"/>
      <c r="AF877" s="49"/>
    </row>
    <row r="878" spans="30:32" ht="15" customHeight="1">
      <c r="AD878" s="49"/>
      <c r="AE878" s="49"/>
      <c r="AF878" s="49"/>
    </row>
    <row r="879" spans="30:32" ht="15" customHeight="1">
      <c r="AD879" s="49"/>
      <c r="AE879" s="49"/>
      <c r="AF879" s="49"/>
    </row>
    <row r="880" spans="30:32" ht="15" customHeight="1">
      <c r="AD880" s="49"/>
      <c r="AE880" s="49"/>
      <c r="AF880" s="49"/>
    </row>
    <row r="881" spans="30:32" ht="15" customHeight="1">
      <c r="AD881" s="49"/>
      <c r="AE881" s="49"/>
      <c r="AF881" s="49"/>
    </row>
    <row r="882" spans="30:32" ht="15" customHeight="1">
      <c r="AD882" s="49"/>
      <c r="AE882" s="49"/>
      <c r="AF882" s="49"/>
    </row>
    <row r="883" spans="30:32" ht="15" customHeight="1">
      <c r="AD883" s="49"/>
      <c r="AE883" s="49"/>
      <c r="AF883" s="49"/>
    </row>
    <row r="884" spans="30:32" ht="15" customHeight="1">
      <c r="AD884" s="49"/>
      <c r="AE884" s="49"/>
      <c r="AF884" s="49"/>
    </row>
    <row r="885" spans="30:32" ht="15" customHeight="1">
      <c r="AD885" s="49"/>
      <c r="AE885" s="49"/>
      <c r="AF885" s="49"/>
    </row>
    <row r="886" spans="30:32" ht="15" customHeight="1">
      <c r="AD886" s="49"/>
      <c r="AE886" s="49"/>
      <c r="AF886" s="49"/>
    </row>
    <row r="887" spans="30:32" ht="15" customHeight="1">
      <c r="AD887" s="49"/>
      <c r="AE887" s="49"/>
      <c r="AF887" s="49"/>
    </row>
    <row r="888" spans="30:32" ht="15" customHeight="1">
      <c r="AD888" s="49"/>
      <c r="AE888" s="49"/>
      <c r="AF888" s="49"/>
    </row>
    <row r="889" spans="30:32" ht="15" customHeight="1">
      <c r="AD889" s="49"/>
      <c r="AE889" s="49"/>
      <c r="AF889" s="49"/>
    </row>
    <row r="890" spans="30:32" ht="15" customHeight="1">
      <c r="AD890" s="49"/>
      <c r="AE890" s="49"/>
      <c r="AF890" s="49"/>
    </row>
    <row r="891" spans="30:32" ht="15" customHeight="1">
      <c r="AD891" s="49"/>
      <c r="AE891" s="49"/>
      <c r="AF891" s="49"/>
    </row>
    <row r="892" spans="30:32" ht="15" customHeight="1">
      <c r="AD892" s="49"/>
      <c r="AE892" s="49"/>
      <c r="AF892" s="49"/>
    </row>
    <row r="893" spans="30:32" ht="15" customHeight="1">
      <c r="AD893" s="49"/>
      <c r="AE893" s="49"/>
      <c r="AF893" s="49"/>
    </row>
    <row r="894" spans="30:32" ht="15" customHeight="1">
      <c r="AD894" s="49"/>
      <c r="AE894" s="49"/>
      <c r="AF894" s="49"/>
    </row>
    <row r="895" spans="30:32" ht="15" customHeight="1">
      <c r="AD895" s="49"/>
      <c r="AE895" s="49"/>
      <c r="AF895" s="49"/>
    </row>
    <row r="896" spans="30:32" ht="15" customHeight="1">
      <c r="AD896" s="49"/>
      <c r="AE896" s="49"/>
      <c r="AF896" s="49"/>
    </row>
    <row r="897" spans="30:32" ht="15" customHeight="1">
      <c r="AD897" s="49"/>
      <c r="AE897" s="49"/>
      <c r="AF897" s="49"/>
    </row>
    <row r="898" spans="30:32" ht="15" customHeight="1">
      <c r="AD898" s="49"/>
      <c r="AE898" s="49"/>
      <c r="AF898" s="49"/>
    </row>
    <row r="899" spans="30:32" ht="15" customHeight="1">
      <c r="AD899" s="49"/>
      <c r="AE899" s="49"/>
      <c r="AF899" s="49"/>
    </row>
    <row r="900" spans="30:32" ht="15" customHeight="1">
      <c r="AD900" s="49"/>
      <c r="AE900" s="49"/>
      <c r="AF900" s="49"/>
    </row>
    <row r="901" spans="30:32" ht="15" customHeight="1">
      <c r="AD901" s="49"/>
      <c r="AE901" s="49"/>
      <c r="AF901" s="49"/>
    </row>
    <row r="902" spans="30:32" ht="15" customHeight="1">
      <c r="AD902" s="49"/>
      <c r="AE902" s="49"/>
      <c r="AF902" s="49"/>
    </row>
    <row r="903" spans="30:32" ht="15" customHeight="1">
      <c r="AD903" s="49"/>
      <c r="AE903" s="49"/>
      <c r="AF903" s="49"/>
    </row>
    <row r="904" spans="30:32" ht="15" customHeight="1">
      <c r="AD904" s="49"/>
      <c r="AE904" s="49"/>
      <c r="AF904" s="49"/>
    </row>
    <row r="905" spans="30:32" ht="15" customHeight="1">
      <c r="AD905" s="49"/>
      <c r="AE905" s="49"/>
      <c r="AF905" s="49"/>
    </row>
    <row r="906" spans="30:32" ht="15" customHeight="1">
      <c r="AD906" s="49"/>
      <c r="AE906" s="49"/>
      <c r="AF906" s="49"/>
    </row>
    <row r="907" spans="30:32" ht="15" customHeight="1">
      <c r="AD907" s="49"/>
      <c r="AE907" s="49"/>
      <c r="AF907" s="49"/>
    </row>
    <row r="908" spans="30:32" ht="15" customHeight="1">
      <c r="AD908" s="49"/>
      <c r="AE908" s="49"/>
      <c r="AF908" s="49"/>
    </row>
    <row r="909" spans="30:32" ht="15" customHeight="1">
      <c r="AD909" s="49"/>
      <c r="AE909" s="49"/>
      <c r="AF909" s="49"/>
    </row>
    <row r="910" spans="30:32" ht="15" customHeight="1">
      <c r="AD910" s="49"/>
      <c r="AE910" s="49"/>
      <c r="AF910" s="49"/>
    </row>
    <row r="911" spans="30:32" ht="15" customHeight="1">
      <c r="AD911" s="49"/>
      <c r="AE911" s="49"/>
      <c r="AF911" s="49"/>
    </row>
    <row r="912" spans="30:32" ht="15" customHeight="1">
      <c r="AD912" s="49"/>
      <c r="AE912" s="49"/>
      <c r="AF912" s="49"/>
    </row>
    <row r="913" spans="30:32" ht="15" customHeight="1">
      <c r="AD913" s="49"/>
      <c r="AE913" s="49"/>
      <c r="AF913" s="49"/>
    </row>
    <row r="914" spans="30:32" ht="15" customHeight="1">
      <c r="AD914" s="49"/>
      <c r="AE914" s="49"/>
      <c r="AF914" s="49"/>
    </row>
    <row r="915" spans="30:32" ht="15" customHeight="1">
      <c r="AD915" s="49"/>
      <c r="AE915" s="49"/>
      <c r="AF915" s="49"/>
    </row>
    <row r="916" spans="30:32" ht="15" customHeight="1">
      <c r="AD916" s="49"/>
      <c r="AE916" s="49"/>
      <c r="AF916" s="49"/>
    </row>
    <row r="917" spans="30:32" ht="15" customHeight="1">
      <c r="AD917" s="49"/>
      <c r="AE917" s="49"/>
      <c r="AF917" s="49"/>
    </row>
    <row r="918" spans="30:32" ht="15" customHeight="1">
      <c r="AD918" s="49"/>
      <c r="AE918" s="49"/>
      <c r="AF918" s="49"/>
    </row>
    <row r="919" spans="30:32" ht="15" customHeight="1">
      <c r="AD919" s="49"/>
      <c r="AE919" s="49"/>
      <c r="AF919" s="49"/>
    </row>
    <row r="920" spans="30:32" ht="15" customHeight="1">
      <c r="AD920" s="49"/>
      <c r="AE920" s="49"/>
      <c r="AF920" s="49"/>
    </row>
    <row r="921" spans="30:32" ht="15" customHeight="1">
      <c r="AD921" s="49"/>
      <c r="AE921" s="49"/>
      <c r="AF921" s="49"/>
    </row>
    <row r="922" spans="30:32" ht="15" customHeight="1">
      <c r="AD922" s="49"/>
      <c r="AE922" s="49"/>
      <c r="AF922" s="49"/>
    </row>
    <row r="923" spans="30:32" ht="15" customHeight="1">
      <c r="AD923" s="49"/>
      <c r="AE923" s="49"/>
      <c r="AF923" s="49"/>
    </row>
    <row r="924" spans="30:32" ht="15" customHeight="1">
      <c r="AD924" s="49"/>
      <c r="AE924" s="49"/>
      <c r="AF924" s="49"/>
    </row>
    <row r="925" spans="30:32" ht="15" customHeight="1">
      <c r="AD925" s="49"/>
      <c r="AE925" s="49"/>
      <c r="AF925" s="49"/>
    </row>
    <row r="926" spans="30:32" ht="15" customHeight="1">
      <c r="AD926" s="49"/>
      <c r="AE926" s="49"/>
      <c r="AF926" s="49"/>
    </row>
    <row r="927" spans="30:32" ht="15" customHeight="1">
      <c r="AD927" s="49"/>
      <c r="AE927" s="49"/>
      <c r="AF927" s="49"/>
    </row>
    <row r="928" spans="30:32" ht="15" customHeight="1">
      <c r="AD928" s="49"/>
      <c r="AE928" s="49"/>
      <c r="AF928" s="49"/>
    </row>
    <row r="929" spans="30:32" ht="15" customHeight="1">
      <c r="AD929" s="49"/>
      <c r="AE929" s="49"/>
      <c r="AF929" s="49"/>
    </row>
    <row r="930" spans="30:32" ht="15" customHeight="1">
      <c r="AD930" s="49"/>
      <c r="AE930" s="49"/>
      <c r="AF930" s="49"/>
    </row>
    <row r="931" spans="30:32" ht="15" customHeight="1">
      <c r="AD931" s="49"/>
      <c r="AE931" s="49"/>
      <c r="AF931" s="49"/>
    </row>
    <row r="932" spans="30:32" ht="15" customHeight="1">
      <c r="AD932" s="49"/>
      <c r="AE932" s="49"/>
      <c r="AF932" s="49"/>
    </row>
    <row r="933" spans="30:32" ht="15" customHeight="1">
      <c r="AD933" s="49"/>
      <c r="AE933" s="49"/>
      <c r="AF933" s="49"/>
    </row>
    <row r="934" spans="30:32" ht="15" customHeight="1">
      <c r="AD934" s="49"/>
      <c r="AE934" s="49"/>
      <c r="AF934" s="49"/>
    </row>
    <row r="935" spans="30:32" ht="15" customHeight="1">
      <c r="AD935" s="49"/>
      <c r="AE935" s="49"/>
      <c r="AF935" s="49"/>
    </row>
    <row r="936" spans="30:32" ht="15" customHeight="1">
      <c r="AD936" s="49"/>
      <c r="AE936" s="49"/>
      <c r="AF936" s="49"/>
    </row>
    <row r="937" spans="30:32" ht="15" customHeight="1">
      <c r="AD937" s="49"/>
      <c r="AE937" s="49"/>
      <c r="AF937" s="49"/>
    </row>
    <row r="938" spans="30:32" ht="15" customHeight="1">
      <c r="AD938" s="49"/>
      <c r="AE938" s="49"/>
      <c r="AF938" s="49"/>
    </row>
    <row r="939" spans="30:32" ht="15" customHeight="1">
      <c r="AD939" s="49"/>
      <c r="AE939" s="49"/>
      <c r="AF939" s="49"/>
    </row>
    <row r="940" spans="30:32" ht="15" customHeight="1">
      <c r="AD940" s="49"/>
      <c r="AE940" s="49"/>
      <c r="AF940" s="49"/>
    </row>
    <row r="941" spans="30:32" ht="15" customHeight="1">
      <c r="AD941" s="49"/>
      <c r="AE941" s="49"/>
      <c r="AF941" s="49"/>
    </row>
    <row r="942" spans="30:32" ht="15" customHeight="1">
      <c r="AD942" s="49"/>
      <c r="AE942" s="49"/>
      <c r="AF942" s="49"/>
    </row>
    <row r="943" spans="30:32" ht="15" customHeight="1">
      <c r="AD943" s="49"/>
      <c r="AE943" s="49"/>
      <c r="AF943" s="49"/>
    </row>
    <row r="944" spans="30:32" ht="15" customHeight="1">
      <c r="AD944" s="49"/>
      <c r="AE944" s="49"/>
      <c r="AF944" s="49"/>
    </row>
    <row r="945" spans="30:32" ht="15" customHeight="1">
      <c r="AD945" s="49"/>
      <c r="AE945" s="49"/>
      <c r="AF945" s="49"/>
    </row>
    <row r="946" spans="30:32" ht="15" customHeight="1">
      <c r="AD946" s="49"/>
      <c r="AE946" s="49"/>
      <c r="AF946" s="49"/>
    </row>
    <row r="947" spans="30:32" ht="15" customHeight="1">
      <c r="AD947" s="49"/>
      <c r="AE947" s="49"/>
      <c r="AF947" s="49"/>
    </row>
    <row r="948" spans="30:32" ht="15" customHeight="1">
      <c r="AD948" s="49"/>
      <c r="AE948" s="49"/>
      <c r="AF948" s="49"/>
    </row>
    <row r="949" spans="30:32" ht="15" customHeight="1">
      <c r="AD949" s="49"/>
      <c r="AE949" s="49"/>
      <c r="AF949" s="49"/>
    </row>
    <row r="950" spans="30:32" ht="15" customHeight="1">
      <c r="AD950" s="49"/>
      <c r="AE950" s="49"/>
      <c r="AF950" s="49"/>
    </row>
    <row r="951" spans="30:32" ht="15" customHeight="1">
      <c r="AD951" s="49"/>
      <c r="AE951" s="49"/>
      <c r="AF951" s="49"/>
    </row>
    <row r="952" spans="30:32" ht="15" customHeight="1">
      <c r="AD952" s="49"/>
      <c r="AE952" s="49"/>
      <c r="AF952" s="49"/>
    </row>
    <row r="953" spans="30:32" ht="15" customHeight="1">
      <c r="AD953" s="49"/>
      <c r="AE953" s="49"/>
      <c r="AF953" s="49"/>
    </row>
    <row r="954" spans="30:32" ht="15" customHeight="1">
      <c r="AD954" s="49"/>
      <c r="AE954" s="49"/>
      <c r="AF954" s="49"/>
    </row>
  </sheetData>
  <mergeCells count="7">
    <mergeCell ref="E2:M2"/>
    <mergeCell ref="A1:Z1"/>
    <mergeCell ref="AF90:AG90"/>
    <mergeCell ref="AT1:BI1"/>
    <mergeCell ref="AX2:BI2"/>
    <mergeCell ref="AB1:AR1"/>
    <mergeCell ref="AG2:AO2"/>
  </mergeCells>
  <phoneticPr fontId="32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2"/>
  <sheetViews>
    <sheetView workbookViewId="0">
      <selection activeCell="H29" sqref="H29"/>
    </sheetView>
  </sheetViews>
  <sheetFormatPr defaultColWidth="14.42578125" defaultRowHeight="15" customHeight="1"/>
  <cols>
    <col min="1" max="1" width="9.140625" customWidth="1"/>
    <col min="2" max="2" width="33" customWidth="1"/>
    <col min="3" max="3" width="14" customWidth="1"/>
    <col min="4" max="10" width="9.140625" customWidth="1"/>
    <col min="11" max="11" width="13.42578125" customWidth="1"/>
    <col min="12" max="12" width="9.140625" customWidth="1"/>
    <col min="13" max="13" width="10.28515625" customWidth="1"/>
    <col min="14" max="14" width="12" customWidth="1"/>
    <col min="15" max="15" width="15.140625" customWidth="1"/>
    <col min="16" max="26" width="9.140625" customWidth="1"/>
  </cols>
  <sheetData>
    <row r="1" spans="1:26" ht="14.25" customHeight="1">
      <c r="A1" s="3" t="s">
        <v>273</v>
      </c>
    </row>
    <row r="2" spans="1:26" ht="26.45" customHeight="1">
      <c r="A2" s="50"/>
      <c r="B2" s="28" t="s">
        <v>367</v>
      </c>
      <c r="C2" s="51" t="s">
        <v>274</v>
      </c>
      <c r="D2" s="52" t="s">
        <v>275</v>
      </c>
      <c r="E2" s="52" t="s">
        <v>276</v>
      </c>
      <c r="F2" s="52" t="s">
        <v>277</v>
      </c>
      <c r="G2" s="52" t="s">
        <v>278</v>
      </c>
      <c r="H2" s="52" t="s">
        <v>279</v>
      </c>
      <c r="I2" s="52" t="s">
        <v>280</v>
      </c>
      <c r="J2" s="52" t="s">
        <v>281</v>
      </c>
      <c r="K2" s="52" t="s">
        <v>282</v>
      </c>
      <c r="L2" s="52" t="s">
        <v>283</v>
      </c>
      <c r="M2" s="52" t="s">
        <v>284</v>
      </c>
      <c r="N2" s="52" t="s">
        <v>285</v>
      </c>
      <c r="O2" s="52" t="s">
        <v>286</v>
      </c>
      <c r="P2" s="52" t="s">
        <v>287</v>
      </c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4.25" customHeight="1">
      <c r="B3" s="24"/>
      <c r="C3" s="37">
        <v>0.03</v>
      </c>
      <c r="D3" s="37">
        <v>0.55000000000000004</v>
      </c>
      <c r="E3" s="37">
        <v>0.15</v>
      </c>
      <c r="F3" s="37">
        <v>0.26</v>
      </c>
      <c r="G3" s="37">
        <v>0.04</v>
      </c>
      <c r="H3" s="53">
        <v>0</v>
      </c>
      <c r="I3" s="37">
        <v>0.02</v>
      </c>
      <c r="J3" s="37">
        <v>0.08</v>
      </c>
      <c r="K3" s="53" t="s">
        <v>288</v>
      </c>
      <c r="L3" s="37">
        <v>1</v>
      </c>
      <c r="M3" s="37">
        <v>5.0000000000000001E-3</v>
      </c>
      <c r="N3" s="54">
        <v>3.7714285714285711E-5</v>
      </c>
      <c r="O3" s="41">
        <v>0.9008882173926358</v>
      </c>
      <c r="P3" s="55">
        <v>2.5583059477232863</v>
      </c>
    </row>
    <row r="4" spans="1:26" ht="14.25" customHeight="1">
      <c r="B4" s="24"/>
      <c r="C4" s="37">
        <v>0.04</v>
      </c>
      <c r="D4" s="37">
        <v>0.55000000000000004</v>
      </c>
      <c r="E4" s="37">
        <v>0.15</v>
      </c>
      <c r="F4" s="37">
        <v>0.26</v>
      </c>
      <c r="G4" s="37">
        <v>0.04</v>
      </c>
      <c r="H4" s="53">
        <v>0</v>
      </c>
      <c r="I4" s="37">
        <v>0.02</v>
      </c>
      <c r="J4" s="37">
        <v>0.08</v>
      </c>
      <c r="K4" s="53" t="s">
        <v>288</v>
      </c>
      <c r="L4" s="37">
        <v>1</v>
      </c>
      <c r="M4" s="37">
        <v>0.01</v>
      </c>
      <c r="N4" s="54">
        <v>4.7142857142857143E-5</v>
      </c>
      <c r="O4" s="41">
        <v>0.85469392480700901</v>
      </c>
      <c r="P4" s="55">
        <v>2.1413473790573208</v>
      </c>
    </row>
    <row r="5" spans="1:26" ht="14.25" customHeight="1">
      <c r="B5" s="24"/>
      <c r="C5" s="37">
        <v>0.05</v>
      </c>
      <c r="D5" s="37">
        <v>0.55000000000000004</v>
      </c>
      <c r="E5" s="37">
        <v>0.15</v>
      </c>
      <c r="F5" s="37">
        <v>0.26</v>
      </c>
      <c r="G5" s="37">
        <v>0.04</v>
      </c>
      <c r="H5" s="53">
        <v>0</v>
      </c>
      <c r="I5" s="37">
        <v>0.02</v>
      </c>
      <c r="J5" s="37">
        <v>0.08</v>
      </c>
      <c r="K5" s="53" t="s">
        <v>288</v>
      </c>
      <c r="L5" s="37">
        <v>1</v>
      </c>
      <c r="M5" s="37">
        <v>0.02</v>
      </c>
      <c r="N5" s="54">
        <v>5.6571428571428574E-5</v>
      </c>
      <c r="O5" s="41">
        <v>0.81592657354224174</v>
      </c>
      <c r="P5" s="55">
        <v>1.8666400571285735</v>
      </c>
    </row>
    <row r="6" spans="1:26" ht="14.25" customHeight="1">
      <c r="B6" s="28" t="s">
        <v>366</v>
      </c>
      <c r="C6" s="37">
        <v>0.05</v>
      </c>
      <c r="D6" s="90">
        <v>0.46</v>
      </c>
      <c r="E6" s="90">
        <v>0.25</v>
      </c>
      <c r="F6" s="90">
        <v>0.25</v>
      </c>
      <c r="G6" s="49">
        <v>0.04</v>
      </c>
      <c r="H6" s="53">
        <v>0</v>
      </c>
      <c r="I6" s="37">
        <v>0.15</v>
      </c>
      <c r="J6" s="37">
        <v>0.6</v>
      </c>
      <c r="K6" s="53" t="s">
        <v>288</v>
      </c>
      <c r="L6" s="37">
        <v>1</v>
      </c>
      <c r="M6" s="37">
        <v>0.01</v>
      </c>
      <c r="N6" s="54">
        <v>1.1E-4</v>
      </c>
      <c r="O6" s="41">
        <v>0.82415382919441382</v>
      </c>
      <c r="P6" s="55">
        <v>3.8480783362441788</v>
      </c>
    </row>
    <row r="7" spans="1:26" ht="14.25" customHeight="1">
      <c r="B7" s="24"/>
      <c r="C7" s="37">
        <v>0.06</v>
      </c>
      <c r="D7" s="90">
        <v>0.46</v>
      </c>
      <c r="E7" s="90">
        <v>0.25</v>
      </c>
      <c r="F7" s="90">
        <v>0.25</v>
      </c>
      <c r="G7" s="49">
        <v>0.04</v>
      </c>
      <c r="H7" s="53">
        <v>0</v>
      </c>
      <c r="I7" s="37">
        <v>0.15</v>
      </c>
      <c r="J7" s="37">
        <v>0.6</v>
      </c>
      <c r="K7" s="53" t="s">
        <v>288</v>
      </c>
      <c r="L7" s="37">
        <v>1</v>
      </c>
      <c r="M7" s="37">
        <v>0.02</v>
      </c>
      <c r="N7" s="54">
        <v>1.4666666666666666E-4</v>
      </c>
      <c r="O7" s="41">
        <v>0.80355812687589101</v>
      </c>
      <c r="P7" s="55">
        <v>3.3089076084664888</v>
      </c>
    </row>
    <row r="8" spans="1:26" ht="14.25" customHeight="1">
      <c r="B8" s="24"/>
      <c r="C8" s="37">
        <v>7.0000000000000007E-2</v>
      </c>
      <c r="D8" s="90">
        <v>0.46</v>
      </c>
      <c r="E8" s="90">
        <v>0.25</v>
      </c>
      <c r="F8" s="90">
        <v>0.25</v>
      </c>
      <c r="G8" s="49">
        <v>0.04</v>
      </c>
      <c r="H8" s="53">
        <v>0</v>
      </c>
      <c r="I8" s="37">
        <v>0.15</v>
      </c>
      <c r="J8" s="37">
        <v>0.6</v>
      </c>
      <c r="K8" s="53" t="s">
        <v>288</v>
      </c>
      <c r="L8" s="37">
        <v>1</v>
      </c>
      <c r="M8" s="37">
        <v>0.03</v>
      </c>
      <c r="N8" s="54">
        <v>1.8333333333333334E-4</v>
      </c>
      <c r="O8" s="41">
        <v>0.79505158436258028</v>
      </c>
      <c r="P8" s="55">
        <v>2.923965545712198</v>
      </c>
    </row>
    <row r="9" spans="1:26" ht="14.25" customHeight="1"/>
    <row r="10" spans="1:26" ht="14.25" customHeight="1">
      <c r="B10" s="11" t="s">
        <v>365</v>
      </c>
    </row>
    <row r="11" spans="1:26" ht="14.25" customHeight="1">
      <c r="N11" s="89"/>
    </row>
    <row r="12" spans="1:26" ht="14.25" customHeight="1">
      <c r="A12" s="3" t="s">
        <v>289</v>
      </c>
    </row>
    <row r="13" spans="1:26" ht="14.25" customHeight="1">
      <c r="C13" s="52" t="s">
        <v>275</v>
      </c>
      <c r="D13" s="52" t="s">
        <v>276</v>
      </c>
      <c r="E13" s="52" t="s">
        <v>277</v>
      </c>
      <c r="F13" s="52" t="s">
        <v>278</v>
      </c>
      <c r="G13" s="52"/>
    </row>
    <row r="14" spans="1:26" ht="14.25" customHeight="1">
      <c r="B14" s="5" t="s">
        <v>363</v>
      </c>
      <c r="C14" s="5">
        <v>0.55000000000000004</v>
      </c>
      <c r="D14" s="5">
        <v>0.15</v>
      </c>
      <c r="E14" s="5">
        <v>0.26</v>
      </c>
      <c r="F14" s="5">
        <v>0.04</v>
      </c>
      <c r="G14" s="5"/>
    </row>
    <row r="15" spans="1:26" ht="14.25" customHeight="1">
      <c r="B15" s="89" t="s">
        <v>364</v>
      </c>
      <c r="C15">
        <v>0.46</v>
      </c>
      <c r="D15">
        <v>0.25</v>
      </c>
      <c r="E15">
        <v>0.25</v>
      </c>
      <c r="F15" s="5">
        <v>0.04</v>
      </c>
      <c r="G15" s="88"/>
    </row>
    <row r="16" spans="1:26" ht="14.25" customHeight="1">
      <c r="G16" s="89"/>
    </row>
    <row r="17" spans="1:10" ht="14.25" customHeight="1">
      <c r="B17" s="89" t="s">
        <v>385</v>
      </c>
      <c r="C17" s="5">
        <v>0.1</v>
      </c>
      <c r="D17" s="5">
        <v>0.5</v>
      </c>
      <c r="E17" s="5">
        <v>0.27</v>
      </c>
      <c r="F17" s="5">
        <v>0.13</v>
      </c>
      <c r="G17" s="5"/>
      <c r="J17" s="89" t="s">
        <v>386</v>
      </c>
    </row>
    <row r="18" spans="1:10" ht="14.25" customHeight="1">
      <c r="A18" s="3"/>
      <c r="C18" s="3"/>
      <c r="D18" s="3"/>
      <c r="E18" s="3"/>
    </row>
    <row r="19" spans="1:10" ht="14.25" customHeight="1">
      <c r="A19" s="3"/>
      <c r="C19" s="3" t="s">
        <v>46</v>
      </c>
      <c r="D19" s="3" t="s">
        <v>52</v>
      </c>
      <c r="E19" s="3" t="s">
        <v>58</v>
      </c>
      <c r="J19" s="89"/>
    </row>
    <row r="20" spans="1:10" ht="14.25" customHeight="1">
      <c r="A20" s="3"/>
      <c r="B20" s="89" t="s">
        <v>376</v>
      </c>
      <c r="C20" s="87">
        <v>0.84240000000000004</v>
      </c>
      <c r="D20" s="87">
        <v>0.70720000000000005</v>
      </c>
      <c r="E20" s="87">
        <v>0.441</v>
      </c>
    </row>
    <row r="21" spans="1:10" ht="14.25" customHeight="1">
      <c r="B21" s="89" t="s">
        <v>377</v>
      </c>
      <c r="C21" s="5">
        <v>0.64800000000000002</v>
      </c>
      <c r="D21" s="5">
        <v>0.54400000000000004</v>
      </c>
      <c r="E21" s="5">
        <v>0.441</v>
      </c>
    </row>
    <row r="22" spans="1:10" ht="14.25" customHeight="1">
      <c r="B22" s="89" t="s">
        <v>378</v>
      </c>
      <c r="C22" s="5">
        <v>0.192</v>
      </c>
      <c r="D22" s="5">
        <v>0.35799999999999998</v>
      </c>
      <c r="E22" s="5">
        <v>0.36499999999999999</v>
      </c>
    </row>
    <row r="23" spans="1:10" ht="14.25" customHeight="1"/>
    <row r="24" spans="1:10" ht="14.25" customHeight="1">
      <c r="B24" s="89" t="s">
        <v>379</v>
      </c>
      <c r="C24" s="99">
        <v>8.234E-3</v>
      </c>
      <c r="D24" s="99">
        <v>8.4589999999999985E-2</v>
      </c>
      <c r="E24" s="99">
        <v>0.12784000000000001</v>
      </c>
      <c r="J24" s="89" t="s">
        <v>387</v>
      </c>
    </row>
    <row r="25" spans="1:10" ht="14.25" customHeight="1">
      <c r="B25" s="89" t="s">
        <v>380</v>
      </c>
      <c r="C25" s="99">
        <v>1.6501999999999999E-2</v>
      </c>
      <c r="D25" s="99">
        <v>0.16063</v>
      </c>
      <c r="E25" s="99">
        <v>0.23724000000000001</v>
      </c>
      <c r="J25" s="89" t="s">
        <v>388</v>
      </c>
    </row>
    <row r="26" spans="1:10" ht="14.25" customHeight="1">
      <c r="J26" s="89" t="s">
        <v>390</v>
      </c>
    </row>
    <row r="27" spans="1:10" ht="14.25" customHeight="1">
      <c r="B27" s="89" t="s">
        <v>381</v>
      </c>
      <c r="C27" s="99">
        <v>5.2759999999999994E-3</v>
      </c>
      <c r="D27" s="99">
        <v>5.5064999999999996E-2</v>
      </c>
      <c r="E27" s="99">
        <v>8.5745000000000002E-2</v>
      </c>
      <c r="J27" s="89" t="s">
        <v>391</v>
      </c>
    </row>
    <row r="28" spans="1:10" ht="14.25" customHeight="1">
      <c r="B28" s="89" t="s">
        <v>382</v>
      </c>
      <c r="C28" s="99">
        <v>1.6501999999999999E-2</v>
      </c>
      <c r="D28" s="99">
        <v>0.16063</v>
      </c>
      <c r="E28" s="99">
        <v>0.23724000000000001</v>
      </c>
      <c r="J28" s="89" t="s">
        <v>392</v>
      </c>
    </row>
    <row r="29" spans="1:10" ht="14.25" customHeight="1">
      <c r="J29" s="89" t="s">
        <v>389</v>
      </c>
    </row>
    <row r="30" spans="1:10" ht="14.25" customHeight="1">
      <c r="B30" s="89" t="s">
        <v>383</v>
      </c>
      <c r="C30" s="99">
        <v>5.2759999999999994E-3</v>
      </c>
      <c r="D30" s="99">
        <v>5.5064999999999996E-2</v>
      </c>
      <c r="E30" s="99">
        <v>8.5745000000000002E-2</v>
      </c>
    </row>
    <row r="31" spans="1:10" ht="14.25" customHeight="1">
      <c r="B31" s="89" t="s">
        <v>384</v>
      </c>
      <c r="C31" s="99">
        <v>1.6501999999999999E-2</v>
      </c>
      <c r="D31" s="99">
        <v>0.16063</v>
      </c>
      <c r="E31" s="99">
        <v>0.23724000000000001</v>
      </c>
    </row>
    <row r="32" spans="1:10" ht="14.25" customHeight="1"/>
    <row r="33" spans="2:13" ht="14.25" customHeight="1">
      <c r="B33" s="3" t="s">
        <v>290</v>
      </c>
      <c r="K33" s="56"/>
      <c r="L33" s="56"/>
      <c r="M33" s="56"/>
    </row>
    <row r="34" spans="2:13" ht="14.25" customHeight="1">
      <c r="C34" s="3" t="s">
        <v>291</v>
      </c>
      <c r="D34" s="3" t="s">
        <v>292</v>
      </c>
      <c r="E34" s="3" t="s">
        <v>293</v>
      </c>
      <c r="F34" s="3" t="s">
        <v>294</v>
      </c>
      <c r="G34" s="59" t="s">
        <v>295</v>
      </c>
      <c r="H34" s="59"/>
      <c r="I34" s="59"/>
      <c r="K34" s="1"/>
      <c r="L34" s="56"/>
      <c r="M34" s="1"/>
    </row>
    <row r="35" spans="2:13" ht="14.25" customHeight="1">
      <c r="B35" s="3" t="s">
        <v>275</v>
      </c>
      <c r="C35" s="57">
        <v>6.0000000000000002E-5</v>
      </c>
      <c r="D35" s="57">
        <v>9.5238095238095247E-6</v>
      </c>
      <c r="E35" s="53">
        <v>4.0000000000000002E-4</v>
      </c>
      <c r="F35" s="53">
        <v>1.5E-3</v>
      </c>
      <c r="G35" s="53">
        <v>1.5E-3</v>
      </c>
      <c r="H35" s="60"/>
      <c r="I35" s="60"/>
      <c r="K35" s="1"/>
      <c r="L35" s="56"/>
      <c r="M35" s="1"/>
    </row>
    <row r="36" spans="2:13" ht="14.25" customHeight="1">
      <c r="B36" s="3" t="s">
        <v>276</v>
      </c>
      <c r="C36" s="53">
        <v>2E-3</v>
      </c>
      <c r="D36" s="53">
        <v>6.0000000000000001E-3</v>
      </c>
      <c r="E36" s="53" t="s">
        <v>296</v>
      </c>
      <c r="F36" s="53">
        <v>0.3</v>
      </c>
      <c r="G36" s="53" t="s">
        <v>297</v>
      </c>
      <c r="H36" s="60"/>
      <c r="K36" s="1"/>
      <c r="L36" s="56"/>
      <c r="M36" s="1"/>
    </row>
    <row r="37" spans="2:13" ht="14.25" customHeight="1">
      <c r="B37" s="3" t="s">
        <v>277</v>
      </c>
      <c r="C37" s="53">
        <v>7.8000000000000005E-3</v>
      </c>
      <c r="D37" s="53">
        <v>3.0000000000000001E-3</v>
      </c>
      <c r="E37" s="53">
        <v>5.9999999999999995E-4</v>
      </c>
      <c r="F37" s="53">
        <v>3.4000000000000002E-2</v>
      </c>
      <c r="G37" s="53" t="s">
        <v>298</v>
      </c>
      <c r="H37" s="60"/>
      <c r="I37" s="60"/>
      <c r="K37" s="56"/>
      <c r="L37" s="56"/>
      <c r="M37" s="56"/>
    </row>
    <row r="38" spans="2:13" ht="14.25" customHeight="1">
      <c r="B38" s="3" t="s">
        <v>278</v>
      </c>
      <c r="C38" s="53">
        <v>1.4E-2</v>
      </c>
      <c r="D38" s="53">
        <v>0.01</v>
      </c>
      <c r="E38" s="53">
        <v>0.01</v>
      </c>
      <c r="F38" s="53">
        <v>0.01</v>
      </c>
      <c r="G38" s="53">
        <v>0.01</v>
      </c>
      <c r="H38" s="60"/>
      <c r="I38" s="60"/>
    </row>
    <row r="39" spans="2:13" ht="14.25" customHeight="1">
      <c r="B39" s="3" t="s">
        <v>279</v>
      </c>
      <c r="C39" s="53">
        <v>1.0999999999999999E-2</v>
      </c>
      <c r="D39" s="53">
        <v>3.3E-3</v>
      </c>
      <c r="E39" s="53">
        <v>5.0000000000000001E-4</v>
      </c>
      <c r="F39" s="53">
        <v>0.498</v>
      </c>
      <c r="G39" s="53" t="s">
        <v>299</v>
      </c>
      <c r="H39" s="60"/>
      <c r="I39" s="60"/>
    </row>
    <row r="40" spans="2:13" ht="14.25" customHeight="1"/>
    <row r="41" spans="2:13" ht="14.25" customHeight="1">
      <c r="B41" s="5" t="s">
        <v>300</v>
      </c>
    </row>
    <row r="42" spans="2:13" ht="14.25" customHeight="1">
      <c r="B42" s="5" t="s">
        <v>301</v>
      </c>
    </row>
    <row r="43" spans="2:13" ht="14.25" customHeight="1">
      <c r="B43" s="5" t="s">
        <v>302</v>
      </c>
      <c r="H43" s="58"/>
    </row>
    <row r="44" spans="2:13" ht="14.25" customHeight="1"/>
    <row r="45" spans="2:13" ht="14.25" customHeight="1"/>
    <row r="46" spans="2:13" ht="14.25" customHeight="1"/>
    <row r="47" spans="2:13" ht="14.25" customHeight="1"/>
    <row r="48" spans="2:1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1. WR majors and traces</vt:lpstr>
      <vt:lpstr>2. WR Sr-Nd-Pb isotopes</vt:lpstr>
      <vt:lpstr>3. WR U-Th isotopes</vt:lpstr>
      <vt:lpstr>4. Mineral analyses</vt:lpstr>
      <vt:lpstr>5. Model 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McGee</dc:creator>
  <cp:lastModifiedBy>Lucy McGee</cp:lastModifiedBy>
  <dcterms:created xsi:type="dcterms:W3CDTF">2023-09-29T05:29:13Z</dcterms:created>
  <dcterms:modified xsi:type="dcterms:W3CDTF">2025-08-28T05:22:10Z</dcterms:modified>
</cp:coreProperties>
</file>